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4700" windowHeight="8445" activeTab="0"/>
  </bookViews>
  <sheets>
    <sheet name="Tab 14" sheetId="1" r:id="rId1"/>
  </sheets>
  <definedNames>
    <definedName name="_xlnm.Print_Titles" localSheetId="0">'Tab 14'!$5:$7</definedName>
  </definedNames>
  <calcPr fullCalcOnLoad="1"/>
</workbook>
</file>

<file path=xl/sharedStrings.xml><?xml version="1.0" encoding="utf-8"?>
<sst xmlns="http://schemas.openxmlformats.org/spreadsheetml/2006/main" count="135" uniqueCount="90">
  <si>
    <t>Tabela nr 14</t>
  </si>
  <si>
    <t>DOTACJE  UDZIELANE  Z  BUDŻETU  MIASTA  NA  REALIZACJĘ  ZADAŃ  PUBLICZNYCH  W  I  PÓŁROCZU  2009  ROKU</t>
  </si>
  <si>
    <t>w złotych</t>
  </si>
  <si>
    <t xml:space="preserve">Dział </t>
  </si>
  <si>
    <t>Wyszczególnienie</t>
  </si>
  <si>
    <t>OGÓŁEM</t>
  </si>
  <si>
    <t xml:space="preserve">GMINA </t>
  </si>
  <si>
    <t xml:space="preserve">POWIAT </t>
  </si>
  <si>
    <t>Rozdz.  §</t>
  </si>
  <si>
    <t>Plan</t>
  </si>
  <si>
    <t>Wykonanie</t>
  </si>
  <si>
    <t>%         wyk.</t>
  </si>
  <si>
    <t>%        wyk.</t>
  </si>
  <si>
    <t>%     wyk.</t>
  </si>
  <si>
    <t>TRANSPORT I ŁĄCZNOŚĆ</t>
  </si>
  <si>
    <t>Infrastruktura kolejowa</t>
  </si>
  <si>
    <t>Dotacja celowa na pomoc finansową udzielaną między jednostkami samorządu terytorialnego na dofinansowanie własnych zadań bieżących</t>
  </si>
  <si>
    <t>TURYSTYKA</t>
  </si>
  <si>
    <t>Zadania w zakresie upowszechniania turystyki</t>
  </si>
  <si>
    <t>Dotacja celowa z budżetu na finansowanie lub dofinansowanie zadań zleconych do realizacji fundacjom</t>
  </si>
  <si>
    <t xml:space="preserve">Dotacja celowa z budżetu na finansowanie lub dofinansowanie zadań zleconych do realizacji stowarzyszeniom </t>
  </si>
  <si>
    <t>GOSPODARKA MIESZKANIOWA</t>
  </si>
  <si>
    <t>Zakłady gospodarki mieszkaniowej</t>
  </si>
  <si>
    <t>Dotacja przedmiotowa z budżetu dla zakładu budżetowego</t>
  </si>
  <si>
    <t>Dotacje celowe z budżetu na finansowanie lub dofinansowanie kosztów realizacji inwestycji i zakupów inwestycyjnych zakładów budżetowych</t>
  </si>
  <si>
    <t>ADMINISTRACJA PUBLICZNA</t>
  </si>
  <si>
    <t>Starostwa powiatowe</t>
  </si>
  <si>
    <t xml:space="preserve">Dotacje celowe przekazane dla powiatu na zadania bieżące realizowane na podstawie porozumień między jednostkami samorządu terytorialnego </t>
  </si>
  <si>
    <t>Pozostała działalność</t>
  </si>
  <si>
    <t>BEZPIECZEŃSTWO PUBLICZNE I OCHRONA PRZECIWPOŻAROWA</t>
  </si>
  <si>
    <t>Komendy powiatowe Państwowej Straży Pożarnej</t>
  </si>
  <si>
    <t>Dotacje celowe z budżetu na finansowanie lub dofinansowanie kosztów realizacji inwestycji i zakupów inwestycyjnych innych jednostek sektora finansów publicznych</t>
  </si>
  <si>
    <t>Ochotnicze straże pożarne</t>
  </si>
  <si>
    <t>Dotacja celowa z budżetu na finansowanie lub dofinansowanie zadań zleconych do realizacji stowarzyszeniom</t>
  </si>
  <si>
    <t>OŚWIATA I WYCHOWANIE</t>
  </si>
  <si>
    <t>Szkoły podstawowe</t>
  </si>
  <si>
    <t>Dotacja podmiotowa z budżetu dla niepublicznej jednostki systemu oświaty</t>
  </si>
  <si>
    <t>Oddziały przedszkolne w szkołach podstawowych</t>
  </si>
  <si>
    <t>Przedszkola</t>
  </si>
  <si>
    <t>Dotacja podmiotowa z budżetu dla zakładu budżetowego</t>
  </si>
  <si>
    <t>Gimnazja</t>
  </si>
  <si>
    <t>Licea ogólnokształcące</t>
  </si>
  <si>
    <t>Szkoły zawodowe</t>
  </si>
  <si>
    <t>Dotacja podmiotowa z budżetu dla publicznej jednostki systemu oświaty prowadzonej przez osobę prawną inną niż jst lub przez osobę fizyczną</t>
  </si>
  <si>
    <t xml:space="preserve">Dotacja podmiotowa z budżetu dla niepublicznej jednostki systemu oświaty </t>
  </si>
  <si>
    <t>Dotacja podmiotowa z budżetu dla pozostałych jednostek sektora finansów publicznych</t>
  </si>
  <si>
    <t>SZKOLNICTWO WYŻSZE</t>
  </si>
  <si>
    <t>Pomoc materialna dla studentów i doktorantów</t>
  </si>
  <si>
    <t>Dotacja podmiotowa z budżetu dla uczelni publicznej</t>
  </si>
  <si>
    <t>OCHRONA ZDROWIA</t>
  </si>
  <si>
    <t>Zwalczanie narkomanii</t>
  </si>
  <si>
    <t>Przeciwdziałanie alkoholizmowi</t>
  </si>
  <si>
    <t>POMOC SPOŁECZNA</t>
  </si>
  <si>
    <r>
      <t xml:space="preserve">Placówki opiekuńczo-wychowawcze - </t>
    </r>
    <r>
      <rPr>
        <b/>
        <i/>
        <sz val="10"/>
        <rFont val="Times New Roman CE"/>
        <family val="1"/>
      </rPr>
      <t>Rodzinne Domy Dziecka</t>
    </r>
  </si>
  <si>
    <t>Ośrodki wsparcia</t>
  </si>
  <si>
    <t>Rodziny zastępcze</t>
  </si>
  <si>
    <t>Jednostki specjalistycznego poradnictwa, mieszkania chronione i ośrodki interwencji kryzysowej</t>
  </si>
  <si>
    <t>POZOSTAŁE ZADANIA W ZAKRESIE POLITYKI SPOŁECZNEJ</t>
  </si>
  <si>
    <t>Żłobki</t>
  </si>
  <si>
    <t>Rehabilitacja zawodowa i społeczna osób niepełnosprawnych</t>
  </si>
  <si>
    <t>Dotacja podmiotowa z budżetu dla jednostek niezaliczanych do sektora finansów publicznych</t>
  </si>
  <si>
    <t>Dotacje celowe przekazane do samorządu województwa na zadania bieżące realizowane na podstawie porozumień z jst</t>
  </si>
  <si>
    <t>Dotacja celowa z budżetu dla jednostek niezaliczanych do sektora finansów publicznych realizujących projekty finansowane z udziałem środków z budżetu UE</t>
  </si>
  <si>
    <t>EDUKACYJNA OPIEKA WYCHOWAWCZA</t>
  </si>
  <si>
    <t>Ośrodki rewalidacyjno-wychowawcze</t>
  </si>
  <si>
    <t>Dotacje podmiotowe z budżetu dla niepublicznej jednostki systemu oświaty</t>
  </si>
  <si>
    <t>Dotacja celowa z budżetu na finansowanie  lub dofinansowanie zadań zleconych do realizacji stowarzyszeniom</t>
  </si>
  <si>
    <t>GOSPODARKA KOMUNALNA I OCHRONA ŚRODOWISKA</t>
  </si>
  <si>
    <t>Schronisko dla zwierząt</t>
  </si>
  <si>
    <t xml:space="preserve">Dotacja celowa na pomoc finansową udzielaną między j.s.t. na dofinansowanie własnych zadań inwestycyjnych i zakupów inwestycyjnych </t>
  </si>
  <si>
    <t>KULTURA I OCHRONA DZIEDZICTWA NARODOWEGO</t>
  </si>
  <si>
    <t>Pozostałe zadania w zakresie kultury</t>
  </si>
  <si>
    <t xml:space="preserve">Teatry </t>
  </si>
  <si>
    <t>Dotacja podmiotowa z budżetu dla samorządowej instytucji kultury</t>
  </si>
  <si>
    <t>Filharmonie, orkiestry, chóry i kapele</t>
  </si>
  <si>
    <t xml:space="preserve">Dotacje podmiotowe z budżetu dla samorządowej  instytucji kultury </t>
  </si>
  <si>
    <t>Domy i ośrodki kultury, świetlice i kluby</t>
  </si>
  <si>
    <t>Biblioteki</t>
  </si>
  <si>
    <t>Muzea</t>
  </si>
  <si>
    <t>Ochrona zabytków i opieka nad zabytkami</t>
  </si>
  <si>
    <t>Dotacje celowe z budżetu na finansowanie lub dofinansowanie prac remontowych i konserwatorskich obiektów zabytkowych przekazane jednostkom niezaliczanym do sektora finansów publicznych</t>
  </si>
  <si>
    <t>KULTURA FIZYCZNA I SPORT</t>
  </si>
  <si>
    <t>Zadania w zakresie kultury fizycznej i sportu</t>
  </si>
  <si>
    <t>Dotacje celowe z budżetu na finansowanie lub dofinansowanie kosztów realizacji inwestycji i zakupów inwestycyjnych jednostek niezaliczanych do sektora finansów publicznych</t>
  </si>
  <si>
    <t>z tego:</t>
  </si>
  <si>
    <t>dotacje na działalność bieżącą</t>
  </si>
  <si>
    <t>dotacje na działalność inwestycyjną</t>
  </si>
  <si>
    <t>Autor dokumentu: Sylwia Szpak</t>
  </si>
  <si>
    <t>Wprowadził do BIP: Agnieszka Sulewska</t>
  </si>
  <si>
    <t>Data wprowadzenia do BIP: 07.09.2009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</si>
</sst>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18">
    <font>
      <sz val="10"/>
      <name val="Arial CE"/>
      <family val="0"/>
    </font>
    <font>
      <b/>
      <sz val="13"/>
      <name val="Times New Roman CE"/>
      <family val="1"/>
    </font>
    <font>
      <b/>
      <sz val="11"/>
      <name val="Times New Roman CE"/>
      <family val="1"/>
    </font>
    <font>
      <b/>
      <i/>
      <sz val="11"/>
      <name val="Times New Roman CE"/>
      <family val="1"/>
    </font>
    <font>
      <b/>
      <sz val="10"/>
      <name val="Times New Roman CE"/>
      <family val="1"/>
    </font>
    <font>
      <b/>
      <sz val="10"/>
      <name val="Arial CE"/>
      <family val="0"/>
    </font>
    <font>
      <sz val="9"/>
      <name val="Times New Roman CE"/>
      <family val="0"/>
    </font>
    <font>
      <i/>
      <sz val="9"/>
      <name val="Times New Roman CE"/>
      <family val="0"/>
    </font>
    <font>
      <b/>
      <sz val="12"/>
      <name val="Times New Roman CE"/>
      <family val="1"/>
    </font>
    <font>
      <b/>
      <sz val="9"/>
      <name val="Times New Roman CE"/>
      <family val="1"/>
    </font>
    <font>
      <sz val="12"/>
      <name val="Arial CE"/>
      <family val="0"/>
    </font>
    <font>
      <sz val="8"/>
      <name val="Times New Roman CE"/>
      <family val="1"/>
    </font>
    <font>
      <b/>
      <i/>
      <sz val="10"/>
      <name val="Times New Roman CE"/>
      <family val="0"/>
    </font>
    <font>
      <sz val="10"/>
      <name val="Times New Roman CE"/>
      <family val="0"/>
    </font>
    <font>
      <i/>
      <sz val="10"/>
      <name val="Times New Roman CE"/>
      <family val="0"/>
    </font>
    <font>
      <sz val="11"/>
      <name val="Times New Roman CE"/>
      <family val="0"/>
    </font>
    <font>
      <b/>
      <i/>
      <sz val="9"/>
      <name val="Times New Roman CE"/>
      <family val="0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52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5">
    <xf numFmtId="0" fontId="0" fillId="0" borderId="0" xfId="0" applyAlignment="1">
      <alignment/>
    </xf>
    <xf numFmtId="1" fontId="1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" fontId="2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3" fontId="2" fillId="0" borderId="0" xfId="0" applyNumberFormat="1" applyFont="1" applyFill="1" applyBorder="1" applyAlignment="1" applyProtection="1">
      <alignment horizontal="centerContinuous" vertical="center"/>
      <protection locked="0"/>
    </xf>
    <xf numFmtId="164" fontId="3" fillId="0" borderId="0" xfId="0" applyNumberFormat="1" applyFont="1" applyFill="1" applyBorder="1" applyAlignment="1" applyProtection="1">
      <alignment horizontal="centerContinuous" vertical="center"/>
      <protection locked="0"/>
    </xf>
    <xf numFmtId="164" fontId="2" fillId="0" borderId="0" xfId="0" applyNumberFormat="1" applyFont="1" applyFill="1" applyBorder="1" applyAlignment="1" applyProtection="1">
      <alignment horizontal="centerContinuous" vertical="center"/>
      <protection locked="0"/>
    </xf>
    <xf numFmtId="164" fontId="2" fillId="0" borderId="0" xfId="0" applyNumberFormat="1" applyFont="1" applyBorder="1" applyAlignment="1">
      <alignment vertical="center"/>
    </xf>
    <xf numFmtId="1" fontId="6" fillId="0" borderId="0" xfId="0" applyNumberFormat="1" applyFont="1" applyAlignment="1">
      <alignment/>
    </xf>
    <xf numFmtId="164" fontId="6" fillId="0" borderId="0" xfId="0" applyNumberFormat="1" applyFont="1" applyAlignment="1">
      <alignment wrapText="1"/>
    </xf>
    <xf numFmtId="3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64" fontId="6" fillId="0" borderId="0" xfId="0" applyNumberFormat="1" applyFont="1" applyBorder="1" applyAlignment="1">
      <alignment/>
    </xf>
    <xf numFmtId="1" fontId="6" fillId="0" borderId="0" xfId="0" applyNumberFormat="1" applyFont="1" applyFill="1" applyBorder="1" applyAlignment="1" applyProtection="1">
      <alignment horizontal="center"/>
      <protection locked="0"/>
    </xf>
    <xf numFmtId="1" fontId="6" fillId="0" borderId="0" xfId="0" applyNumberFormat="1" applyFont="1" applyFill="1" applyBorder="1" applyAlignment="1" applyProtection="1">
      <alignment/>
      <protection locked="0"/>
    </xf>
    <xf numFmtId="3" fontId="6" fillId="0" borderId="0" xfId="0" applyNumberFormat="1" applyFont="1" applyFill="1" applyBorder="1" applyAlignment="1" applyProtection="1">
      <alignment horizontal="centerContinuous" vertical="center"/>
      <protection locked="0"/>
    </xf>
    <xf numFmtId="3" fontId="6" fillId="0" borderId="0" xfId="0" applyNumberFormat="1" applyFont="1" applyFill="1" applyBorder="1" applyAlignment="1" applyProtection="1">
      <alignment horizontal="centerContinuous" vertical="center"/>
      <protection locked="0"/>
    </xf>
    <xf numFmtId="164" fontId="7" fillId="0" borderId="0" xfId="0" applyNumberFormat="1" applyFont="1" applyFill="1" applyBorder="1" applyAlignment="1" applyProtection="1">
      <alignment horizontal="centerContinuous" vertical="center"/>
      <protection locked="0"/>
    </xf>
    <xf numFmtId="164" fontId="6" fillId="0" borderId="0" xfId="0" applyNumberFormat="1" applyFont="1" applyFill="1" applyBorder="1" applyAlignment="1" applyProtection="1">
      <alignment horizontal="centerContinuous" vertical="center"/>
      <protection locked="0"/>
    </xf>
    <xf numFmtId="3" fontId="6" fillId="0" borderId="0" xfId="0" applyNumberFormat="1" applyFont="1" applyFill="1" applyBorder="1" applyAlignment="1" applyProtection="1">
      <alignment horizontal="left" vertical="center"/>
      <protection locked="0"/>
    </xf>
    <xf numFmtId="3" fontId="6" fillId="0" borderId="0" xfId="0" applyNumberFormat="1" applyFont="1" applyFill="1" applyBorder="1" applyAlignment="1" applyProtection="1">
      <alignment horizontal="center" vertical="center"/>
      <protection locked="0"/>
    </xf>
    <xf numFmtId="164" fontId="6" fillId="0" borderId="0" xfId="0" applyNumberFormat="1" applyFont="1" applyFill="1" applyBorder="1" applyAlignment="1" applyProtection="1">
      <alignment horizontal="left" vertical="center"/>
      <protection locked="0"/>
    </xf>
    <xf numFmtId="1" fontId="6" fillId="0" borderId="1" xfId="0" applyNumberFormat="1" applyFont="1" applyFill="1" applyBorder="1" applyAlignment="1" applyProtection="1">
      <alignment horizontal="center" vertical="center"/>
      <protection locked="0"/>
    </xf>
    <xf numFmtId="3" fontId="8" fillId="0" borderId="2" xfId="0" applyNumberFormat="1" applyFont="1" applyFill="1" applyBorder="1" applyAlignment="1" applyProtection="1">
      <alignment horizontal="centerContinuous" vertical="center"/>
      <protection locked="0"/>
    </xf>
    <xf numFmtId="3" fontId="9" fillId="0" borderId="3" xfId="0" applyNumberFormat="1" applyFont="1" applyFill="1" applyBorder="1" applyAlignment="1" applyProtection="1">
      <alignment horizontal="centerContinuous" vertical="center"/>
      <protection locked="0"/>
    </xf>
    <xf numFmtId="164" fontId="7" fillId="0" borderId="4" xfId="0" applyNumberFormat="1" applyFont="1" applyFill="1" applyBorder="1" applyAlignment="1" applyProtection="1">
      <alignment horizontal="centerContinuous" vertical="center"/>
      <protection locked="0"/>
    </xf>
    <xf numFmtId="3" fontId="2" fillId="0" borderId="5" xfId="0" applyNumberFormat="1" applyFont="1" applyFill="1" applyBorder="1" applyAlignment="1" applyProtection="1">
      <alignment horizontal="centerContinuous" vertical="center"/>
      <protection locked="0"/>
    </xf>
    <xf numFmtId="3" fontId="9" fillId="0" borderId="4" xfId="0" applyNumberFormat="1" applyFont="1" applyFill="1" applyBorder="1" applyAlignment="1" applyProtection="1">
      <alignment horizontal="centerContinuous" vertical="center"/>
      <protection locked="0"/>
    </xf>
    <xf numFmtId="164" fontId="6" fillId="0" borderId="6" xfId="0" applyNumberFormat="1" applyFont="1" applyFill="1" applyBorder="1" applyAlignment="1" applyProtection="1">
      <alignment horizontal="centerContinuous" vertical="center"/>
      <protection locked="0"/>
    </xf>
    <xf numFmtId="3" fontId="9" fillId="0" borderId="7" xfId="0" applyNumberFormat="1" applyFont="1" applyFill="1" applyBorder="1" applyAlignment="1" applyProtection="1">
      <alignment horizontal="centerContinuous" vertical="center"/>
      <protection locked="0"/>
    </xf>
    <xf numFmtId="164" fontId="6" fillId="0" borderId="8" xfId="0" applyNumberFormat="1" applyFont="1" applyFill="1" applyBorder="1" applyAlignment="1" applyProtection="1">
      <alignment horizontal="centerContinuous" vertical="center"/>
      <protection locked="0"/>
    </xf>
    <xf numFmtId="164" fontId="6" fillId="0" borderId="0" xfId="0" applyNumberFormat="1" applyFont="1" applyBorder="1" applyAlignment="1">
      <alignment vertical="center"/>
    </xf>
    <xf numFmtId="1" fontId="6" fillId="0" borderId="9" xfId="0" applyNumberFormat="1" applyFont="1" applyFill="1" applyBorder="1" applyAlignment="1" applyProtection="1">
      <alignment horizontal="center" vertical="center" wrapText="1"/>
      <protection locked="0"/>
    </xf>
    <xf numFmtId="3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9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9" fillId="0" borderId="12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13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0" xfId="0" applyNumberFormat="1" applyFont="1" applyBorder="1" applyAlignment="1">
      <alignment horizontal="center" vertical="center"/>
    </xf>
    <xf numFmtId="1" fontId="11" fillId="0" borderId="15" xfId="0" applyNumberFormat="1" applyFont="1" applyFill="1" applyBorder="1" applyAlignment="1" applyProtection="1">
      <alignment horizontal="centerContinuous" vertical="center"/>
      <protection locked="0"/>
    </xf>
    <xf numFmtId="1" fontId="11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15" xfId="0" applyNumberFormat="1" applyFont="1" applyFill="1" applyBorder="1" applyAlignment="1" applyProtection="1">
      <alignment horizontal="center" vertical="center"/>
      <protection locked="0"/>
    </xf>
    <xf numFmtId="3" fontId="11" fillId="0" borderId="17" xfId="0" applyNumberFormat="1" applyFont="1" applyFill="1" applyBorder="1" applyAlignment="1" applyProtection="1">
      <alignment horizontal="center" vertical="center"/>
      <protection locked="0"/>
    </xf>
    <xf numFmtId="3" fontId="11" fillId="0" borderId="18" xfId="0" applyNumberFormat="1" applyFont="1" applyFill="1" applyBorder="1" applyAlignment="1" applyProtection="1">
      <alignment horizontal="center" vertical="center"/>
      <protection locked="0"/>
    </xf>
    <xf numFmtId="3" fontId="11" fillId="0" borderId="19" xfId="0" applyNumberFormat="1" applyFont="1" applyFill="1" applyBorder="1" applyAlignment="1" applyProtection="1">
      <alignment horizontal="center" vertical="center"/>
      <protection locked="0"/>
    </xf>
    <xf numFmtId="3" fontId="6" fillId="0" borderId="20" xfId="0" applyNumberFormat="1" applyFont="1" applyFill="1" applyBorder="1" applyAlignment="1" applyProtection="1">
      <alignment horizontal="center" vertical="center"/>
      <protection locked="0"/>
    </xf>
    <xf numFmtId="1" fontId="6" fillId="0" borderId="0" xfId="0" applyNumberFormat="1" applyFont="1" applyBorder="1" applyAlignment="1">
      <alignment/>
    </xf>
    <xf numFmtId="1" fontId="4" fillId="0" borderId="15" xfId="0" applyNumberFormat="1" applyFont="1" applyFill="1" applyBorder="1" applyAlignment="1" applyProtection="1">
      <alignment horizontal="centerContinuous" vertical="center"/>
      <protection locked="0"/>
    </xf>
    <xf numFmtId="1" fontId="4" fillId="0" borderId="16" xfId="0" applyNumberFormat="1" applyFont="1" applyFill="1" applyBorder="1" applyAlignment="1" applyProtection="1">
      <alignment horizontal="left" vertical="center" wrapText="1"/>
      <protection locked="0"/>
    </xf>
    <xf numFmtId="3" fontId="4" fillId="0" borderId="15" xfId="0" applyNumberFormat="1" applyFont="1" applyFill="1" applyBorder="1" applyAlignment="1" applyProtection="1">
      <alignment horizontal="right" vertical="center"/>
      <protection locked="0"/>
    </xf>
    <xf numFmtId="3" fontId="4" fillId="0" borderId="17" xfId="0" applyNumberFormat="1" applyFont="1" applyFill="1" applyBorder="1" applyAlignment="1" applyProtection="1">
      <alignment horizontal="right" vertical="center"/>
      <protection locked="0"/>
    </xf>
    <xf numFmtId="164" fontId="12" fillId="0" borderId="18" xfId="0" applyNumberFormat="1" applyFont="1" applyFill="1" applyBorder="1" applyAlignment="1" applyProtection="1">
      <alignment horizontal="right" vertical="center"/>
      <protection locked="0"/>
    </xf>
    <xf numFmtId="3" fontId="4" fillId="0" borderId="18" xfId="0" applyNumberFormat="1" applyFont="1" applyFill="1" applyBorder="1" applyAlignment="1" applyProtection="1">
      <alignment horizontal="right" vertical="center"/>
      <protection locked="0"/>
    </xf>
    <xf numFmtId="3" fontId="4" fillId="0" borderId="19" xfId="0" applyNumberFormat="1" applyFont="1" applyFill="1" applyBorder="1" applyAlignment="1" applyProtection="1">
      <alignment horizontal="right" vertical="center"/>
      <protection locked="0"/>
    </xf>
    <xf numFmtId="3" fontId="4" fillId="0" borderId="20" xfId="0" applyNumberFormat="1" applyFont="1" applyFill="1" applyBorder="1" applyAlignment="1" applyProtection="1">
      <alignment horizontal="center" vertical="center"/>
      <protection locked="0"/>
    </xf>
    <xf numFmtId="1" fontId="4" fillId="0" borderId="0" xfId="0" applyNumberFormat="1" applyFont="1" applyBorder="1" applyAlignment="1">
      <alignment/>
    </xf>
    <xf numFmtId="1" fontId="4" fillId="0" borderId="5" xfId="0" applyNumberFormat="1" applyFont="1" applyFill="1" applyBorder="1" applyAlignment="1" applyProtection="1">
      <alignment horizontal="centerContinuous" vertical="center"/>
      <protection locked="0"/>
    </xf>
    <xf numFmtId="1" fontId="4" fillId="0" borderId="21" xfId="0" applyNumberFormat="1" applyFont="1" applyFill="1" applyBorder="1" applyAlignment="1" applyProtection="1">
      <alignment horizontal="left" vertical="center" wrapText="1"/>
      <protection locked="0"/>
    </xf>
    <xf numFmtId="3" fontId="4" fillId="0" borderId="5" xfId="0" applyNumberFormat="1" applyFont="1" applyFill="1" applyBorder="1" applyAlignment="1" applyProtection="1">
      <alignment horizontal="right" vertical="center"/>
      <protection locked="0"/>
    </xf>
    <xf numFmtId="3" fontId="4" fillId="0" borderId="22" xfId="0" applyNumberFormat="1" applyFont="1" applyFill="1" applyBorder="1" applyAlignment="1" applyProtection="1">
      <alignment horizontal="right" vertical="center"/>
      <protection locked="0"/>
    </xf>
    <xf numFmtId="164" fontId="12" fillId="0" borderId="7" xfId="0" applyNumberFormat="1" applyFont="1" applyFill="1" applyBorder="1" applyAlignment="1" applyProtection="1">
      <alignment horizontal="right" vertical="center"/>
      <protection locked="0"/>
    </xf>
    <xf numFmtId="3" fontId="4" fillId="0" borderId="7" xfId="0" applyNumberFormat="1" applyFont="1" applyFill="1" applyBorder="1" applyAlignment="1" applyProtection="1">
      <alignment horizontal="right" vertical="center"/>
      <protection locked="0"/>
    </xf>
    <xf numFmtId="3" fontId="4" fillId="0" borderId="23" xfId="0" applyNumberFormat="1" applyFont="1" applyFill="1" applyBorder="1" applyAlignment="1" applyProtection="1">
      <alignment horizontal="right" vertical="center"/>
      <protection locked="0"/>
    </xf>
    <xf numFmtId="1" fontId="6" fillId="0" borderId="9" xfId="0" applyNumberFormat="1" applyFont="1" applyFill="1" applyBorder="1" applyAlignment="1" applyProtection="1">
      <alignment horizontal="centerContinuous" vertical="center"/>
      <protection locked="0"/>
    </xf>
    <xf numFmtId="1" fontId="6" fillId="0" borderId="24" xfId="0" applyNumberFormat="1" applyFont="1" applyFill="1" applyBorder="1" applyAlignment="1" applyProtection="1">
      <alignment horizontal="left" vertical="center" wrapText="1"/>
      <protection locked="0"/>
    </xf>
    <xf numFmtId="3" fontId="6" fillId="0" borderId="9" xfId="0" applyNumberFormat="1" applyFont="1" applyFill="1" applyBorder="1" applyAlignment="1" applyProtection="1">
      <alignment horizontal="right" vertical="center"/>
      <protection locked="0"/>
    </xf>
    <xf numFmtId="3" fontId="6" fillId="0" borderId="25" xfId="0" applyNumberFormat="1" applyFont="1" applyFill="1" applyBorder="1" applyAlignment="1" applyProtection="1">
      <alignment horizontal="right" vertical="center"/>
      <protection locked="0"/>
    </xf>
    <xf numFmtId="164" fontId="7" fillId="0" borderId="26" xfId="0" applyNumberFormat="1" applyFont="1" applyFill="1" applyBorder="1" applyAlignment="1" applyProtection="1">
      <alignment horizontal="right" vertical="center"/>
      <protection locked="0"/>
    </xf>
    <xf numFmtId="3" fontId="6" fillId="0" borderId="26" xfId="0" applyNumberFormat="1" applyFont="1" applyFill="1" applyBorder="1" applyAlignment="1" applyProtection="1">
      <alignment horizontal="right" vertical="center"/>
      <protection locked="0"/>
    </xf>
    <xf numFmtId="3" fontId="6" fillId="0" borderId="0" xfId="0" applyNumberFormat="1" applyFont="1" applyFill="1" applyBorder="1" applyAlignment="1" applyProtection="1">
      <alignment horizontal="right" vertical="center"/>
      <protection locked="0"/>
    </xf>
    <xf numFmtId="3" fontId="6" fillId="0" borderId="20" xfId="0" applyNumberFormat="1" applyFont="1" applyFill="1" applyBorder="1" applyAlignment="1" applyProtection="1">
      <alignment horizontal="center" vertical="center"/>
      <protection locked="0"/>
    </xf>
    <xf numFmtId="1" fontId="6" fillId="0" borderId="0" xfId="0" applyNumberFormat="1" applyFont="1" applyBorder="1" applyAlignment="1">
      <alignment/>
    </xf>
    <xf numFmtId="1" fontId="4" fillId="0" borderId="15" xfId="0" applyNumberFormat="1" applyFont="1" applyFill="1" applyBorder="1" applyAlignment="1" applyProtection="1">
      <alignment horizontal="centerContinuous" vertical="center"/>
      <protection locked="0"/>
    </xf>
    <xf numFmtId="164" fontId="4" fillId="0" borderId="16" xfId="18" applyNumberFormat="1" applyFont="1" applyFill="1" applyBorder="1" applyAlignment="1" applyProtection="1">
      <alignment vertical="center" wrapText="1"/>
      <protection locked="0"/>
    </xf>
    <xf numFmtId="3" fontId="4" fillId="0" borderId="15" xfId="0" applyNumberFormat="1" applyFont="1" applyFill="1" applyBorder="1" applyAlignment="1" applyProtection="1">
      <alignment vertical="center"/>
      <protection locked="0"/>
    </xf>
    <xf numFmtId="3" fontId="4" fillId="0" borderId="17" xfId="0" applyNumberFormat="1" applyFont="1" applyFill="1" applyBorder="1" applyAlignment="1" applyProtection="1">
      <alignment vertical="center"/>
      <protection locked="0"/>
    </xf>
    <xf numFmtId="164" fontId="12" fillId="0" borderId="18" xfId="0" applyNumberFormat="1" applyFont="1" applyFill="1" applyBorder="1" applyAlignment="1" applyProtection="1">
      <alignment horizontal="right" vertical="center"/>
      <protection locked="0"/>
    </xf>
    <xf numFmtId="3" fontId="4" fillId="0" borderId="18" xfId="0" applyNumberFormat="1" applyFont="1" applyFill="1" applyBorder="1" applyAlignment="1" applyProtection="1">
      <alignment vertical="center"/>
      <protection locked="0"/>
    </xf>
    <xf numFmtId="164" fontId="12" fillId="0" borderId="19" xfId="0" applyNumberFormat="1" applyFont="1" applyFill="1" applyBorder="1" applyAlignment="1" applyProtection="1">
      <alignment horizontal="right" vertical="center"/>
      <protection locked="0"/>
    </xf>
    <xf numFmtId="164" fontId="4" fillId="0" borderId="20" xfId="0" applyNumberFormat="1" applyFont="1" applyFill="1" applyBorder="1" applyAlignment="1" applyProtection="1">
      <alignment vertical="center"/>
      <protection locked="0"/>
    </xf>
    <xf numFmtId="164" fontId="4" fillId="0" borderId="0" xfId="0" applyNumberFormat="1" applyFont="1" applyBorder="1" applyAlignment="1">
      <alignment/>
    </xf>
    <xf numFmtId="1" fontId="4" fillId="0" borderId="27" xfId="0" applyNumberFormat="1" applyFont="1" applyFill="1" applyBorder="1" applyAlignment="1" applyProtection="1">
      <alignment horizontal="centerContinuous" vertical="center"/>
      <protection locked="0"/>
    </xf>
    <xf numFmtId="164" fontId="4" fillId="0" borderId="28" xfId="18" applyNumberFormat="1" applyFont="1" applyFill="1" applyBorder="1" applyAlignment="1" applyProtection="1">
      <alignment vertical="center" wrapText="1"/>
      <protection locked="0"/>
    </xf>
    <xf numFmtId="3" fontId="4" fillId="0" borderId="29" xfId="0" applyNumberFormat="1" applyFont="1" applyFill="1" applyBorder="1" applyAlignment="1" applyProtection="1">
      <alignment vertical="center"/>
      <protection locked="0"/>
    </xf>
    <xf numFmtId="3" fontId="4" fillId="0" borderId="30" xfId="0" applyNumberFormat="1" applyFont="1" applyFill="1" applyBorder="1" applyAlignment="1" applyProtection="1">
      <alignment vertical="center"/>
      <protection locked="0"/>
    </xf>
    <xf numFmtId="164" fontId="12" fillId="0" borderId="31" xfId="0" applyNumberFormat="1" applyFont="1" applyFill="1" applyBorder="1" applyAlignment="1" applyProtection="1">
      <alignment horizontal="right" vertical="center"/>
      <protection locked="0"/>
    </xf>
    <xf numFmtId="3" fontId="4" fillId="0" borderId="27" xfId="0" applyNumberFormat="1" applyFont="1" applyFill="1" applyBorder="1" applyAlignment="1" applyProtection="1">
      <alignment vertical="center"/>
      <protection locked="0"/>
    </xf>
    <xf numFmtId="3" fontId="4" fillId="0" borderId="32" xfId="0" applyNumberFormat="1" applyFont="1" applyFill="1" applyBorder="1" applyAlignment="1" applyProtection="1">
      <alignment vertical="center"/>
      <protection locked="0"/>
    </xf>
    <xf numFmtId="164" fontId="12" fillId="0" borderId="23" xfId="0" applyNumberFormat="1" applyFont="1" applyFill="1" applyBorder="1" applyAlignment="1" applyProtection="1">
      <alignment horizontal="right" vertical="center"/>
      <protection locked="0"/>
    </xf>
    <xf numFmtId="164" fontId="4" fillId="0" borderId="33" xfId="0" applyNumberFormat="1" applyFont="1" applyFill="1" applyBorder="1" applyAlignment="1" applyProtection="1">
      <alignment vertical="center"/>
      <protection locked="0"/>
    </xf>
    <xf numFmtId="1" fontId="13" fillId="0" borderId="9" xfId="0" applyNumberFormat="1" applyFont="1" applyFill="1" applyBorder="1" applyAlignment="1" applyProtection="1">
      <alignment horizontal="centerContinuous" vertical="center"/>
      <protection locked="0"/>
    </xf>
    <xf numFmtId="164" fontId="6" fillId="0" borderId="24" xfId="18" applyNumberFormat="1" applyFont="1" applyFill="1" applyBorder="1" applyAlignment="1" applyProtection="1">
      <alignment vertical="center" wrapText="1"/>
      <protection locked="0"/>
    </xf>
    <xf numFmtId="3" fontId="6" fillId="0" borderId="9" xfId="0" applyNumberFormat="1" applyFont="1" applyFill="1" applyBorder="1" applyAlignment="1" applyProtection="1">
      <alignment vertical="center"/>
      <protection locked="0"/>
    </xf>
    <xf numFmtId="3" fontId="6" fillId="0" borderId="25" xfId="0" applyNumberFormat="1" applyFont="1" applyFill="1" applyBorder="1" applyAlignment="1" applyProtection="1">
      <alignment vertical="center"/>
      <protection locked="0"/>
    </xf>
    <xf numFmtId="164" fontId="7" fillId="0" borderId="26" xfId="0" applyNumberFormat="1" applyFont="1" applyFill="1" applyBorder="1" applyAlignment="1" applyProtection="1">
      <alignment horizontal="right" vertical="center"/>
      <protection locked="0"/>
    </xf>
    <xf numFmtId="3" fontId="13" fillId="0" borderId="9" xfId="0" applyNumberFormat="1" applyFont="1" applyFill="1" applyBorder="1" applyAlignment="1" applyProtection="1">
      <alignment vertical="center"/>
      <protection locked="0"/>
    </xf>
    <xf numFmtId="3" fontId="13" fillId="0" borderId="26" xfId="0" applyNumberFormat="1" applyFont="1" applyFill="1" applyBorder="1" applyAlignment="1" applyProtection="1">
      <alignment vertical="center"/>
      <protection locked="0"/>
    </xf>
    <xf numFmtId="164" fontId="14" fillId="0" borderId="0" xfId="0" applyNumberFormat="1" applyFont="1" applyFill="1" applyBorder="1" applyAlignment="1" applyProtection="1">
      <alignment horizontal="right" vertical="center"/>
      <protection locked="0"/>
    </xf>
    <xf numFmtId="164" fontId="13" fillId="0" borderId="14" xfId="0" applyNumberFormat="1" applyFont="1" applyFill="1" applyBorder="1" applyAlignment="1" applyProtection="1">
      <alignment vertical="center"/>
      <protection locked="0"/>
    </xf>
    <xf numFmtId="164" fontId="13" fillId="0" borderId="0" xfId="0" applyNumberFormat="1" applyFont="1" applyBorder="1" applyAlignment="1">
      <alignment/>
    </xf>
    <xf numFmtId="164" fontId="15" fillId="0" borderId="0" xfId="0" applyNumberFormat="1" applyFont="1" applyBorder="1" applyAlignment="1">
      <alignment vertical="center"/>
    </xf>
    <xf numFmtId="3" fontId="6" fillId="0" borderId="26" xfId="0" applyNumberFormat="1" applyFont="1" applyFill="1" applyBorder="1" applyAlignment="1" applyProtection="1">
      <alignment vertical="center"/>
      <protection locked="0"/>
    </xf>
    <xf numFmtId="164" fontId="7" fillId="0" borderId="0" xfId="0" applyNumberFormat="1" applyFont="1" applyFill="1" applyBorder="1" applyAlignment="1" applyProtection="1">
      <alignment horizontal="right" vertical="center"/>
      <protection locked="0"/>
    </xf>
    <xf numFmtId="164" fontId="6" fillId="0" borderId="14" xfId="0" applyNumberFormat="1" applyFont="1" applyFill="1" applyBorder="1" applyAlignment="1" applyProtection="1">
      <alignment vertical="center"/>
      <protection locked="0"/>
    </xf>
    <xf numFmtId="164" fontId="9" fillId="0" borderId="0" xfId="0" applyNumberFormat="1" applyFont="1" applyBorder="1" applyAlignment="1">
      <alignment/>
    </xf>
    <xf numFmtId="164" fontId="6" fillId="0" borderId="0" xfId="0" applyNumberFormat="1" applyFont="1" applyBorder="1" applyAlignment="1">
      <alignment/>
    </xf>
    <xf numFmtId="164" fontId="4" fillId="0" borderId="16" xfId="18" applyNumberFormat="1" applyFont="1" applyFill="1" applyBorder="1" applyAlignment="1" applyProtection="1">
      <alignment vertical="center" wrapText="1"/>
      <protection locked="0"/>
    </xf>
    <xf numFmtId="3" fontId="4" fillId="0" borderId="15" xfId="0" applyNumberFormat="1" applyFont="1" applyFill="1" applyBorder="1" applyAlignment="1" applyProtection="1">
      <alignment vertical="center"/>
      <protection locked="0"/>
    </xf>
    <xf numFmtId="3" fontId="4" fillId="0" borderId="17" xfId="0" applyNumberFormat="1" applyFont="1" applyFill="1" applyBorder="1" applyAlignment="1" applyProtection="1">
      <alignment vertical="center"/>
      <protection locked="0"/>
    </xf>
    <xf numFmtId="3" fontId="4" fillId="0" borderId="18" xfId="0" applyNumberFormat="1" applyFont="1" applyFill="1" applyBorder="1" applyAlignment="1" applyProtection="1">
      <alignment vertical="center"/>
      <protection locked="0"/>
    </xf>
    <xf numFmtId="164" fontId="12" fillId="0" borderId="19" xfId="0" applyNumberFormat="1" applyFont="1" applyFill="1" applyBorder="1" applyAlignment="1" applyProtection="1">
      <alignment horizontal="right" vertical="center"/>
      <protection locked="0"/>
    </xf>
    <xf numFmtId="164" fontId="4" fillId="0" borderId="14" xfId="0" applyNumberFormat="1" applyFont="1" applyFill="1" applyBorder="1" applyAlignment="1" applyProtection="1">
      <alignment vertical="center"/>
      <protection locked="0"/>
    </xf>
    <xf numFmtId="164" fontId="4" fillId="0" borderId="0" xfId="0" applyNumberFormat="1" applyFont="1" applyBorder="1" applyAlignment="1">
      <alignment/>
    </xf>
    <xf numFmtId="164" fontId="4" fillId="0" borderId="21" xfId="18" applyNumberFormat="1" applyFont="1" applyFill="1" applyBorder="1" applyAlignment="1" applyProtection="1">
      <alignment vertical="center" wrapText="1"/>
      <protection locked="0"/>
    </xf>
    <xf numFmtId="3" fontId="4" fillId="0" borderId="5" xfId="0" applyNumberFormat="1" applyFont="1" applyFill="1" applyBorder="1" applyAlignment="1" applyProtection="1">
      <alignment vertical="center"/>
      <protection locked="0"/>
    </xf>
    <xf numFmtId="3" fontId="4" fillId="0" borderId="22" xfId="0" applyNumberFormat="1" applyFont="1" applyFill="1" applyBorder="1" applyAlignment="1" applyProtection="1">
      <alignment vertical="center"/>
      <protection locked="0"/>
    </xf>
    <xf numFmtId="3" fontId="4" fillId="0" borderId="7" xfId="0" applyNumberFormat="1" applyFont="1" applyFill="1" applyBorder="1" applyAlignment="1" applyProtection="1">
      <alignment vertical="center"/>
      <protection locked="0"/>
    </xf>
    <xf numFmtId="164" fontId="12" fillId="0" borderId="23" xfId="0" applyNumberFormat="1" applyFont="1" applyFill="1" applyBorder="1" applyAlignment="1" applyProtection="1">
      <alignment horizontal="right" vertical="center"/>
      <protection locked="0"/>
    </xf>
    <xf numFmtId="164" fontId="12" fillId="0" borderId="20" xfId="0" applyNumberFormat="1" applyFont="1" applyFill="1" applyBorder="1" applyAlignment="1" applyProtection="1">
      <alignment horizontal="right" vertical="center"/>
      <protection locked="0"/>
    </xf>
    <xf numFmtId="1" fontId="4" fillId="0" borderId="5" xfId="0" applyNumberFormat="1" applyFont="1" applyFill="1" applyBorder="1" applyAlignment="1" applyProtection="1">
      <alignment horizontal="centerContinuous" vertical="center"/>
      <protection locked="0"/>
    </xf>
    <xf numFmtId="164" fontId="4" fillId="0" borderId="21" xfId="18" applyNumberFormat="1" applyFont="1" applyFill="1" applyBorder="1" applyAlignment="1" applyProtection="1">
      <alignment vertical="center" wrapText="1"/>
      <protection locked="0"/>
    </xf>
    <xf numFmtId="3" fontId="4" fillId="0" borderId="5" xfId="0" applyNumberFormat="1" applyFont="1" applyFill="1" applyBorder="1" applyAlignment="1" applyProtection="1">
      <alignment vertical="center"/>
      <protection locked="0"/>
    </xf>
    <xf numFmtId="3" fontId="4" fillId="0" borderId="22" xfId="0" applyNumberFormat="1" applyFont="1" applyFill="1" applyBorder="1" applyAlignment="1" applyProtection="1">
      <alignment vertical="center"/>
      <protection locked="0"/>
    </xf>
    <xf numFmtId="164" fontId="12" fillId="0" borderId="7" xfId="0" applyNumberFormat="1" applyFont="1" applyFill="1" applyBorder="1" applyAlignment="1" applyProtection="1">
      <alignment horizontal="right" vertical="center"/>
      <protection locked="0"/>
    </xf>
    <xf numFmtId="3" fontId="4" fillId="0" borderId="7" xfId="0" applyNumberFormat="1" applyFont="1" applyFill="1" applyBorder="1" applyAlignment="1" applyProtection="1">
      <alignment vertical="center"/>
      <protection locked="0"/>
    </xf>
    <xf numFmtId="164" fontId="12" fillId="0" borderId="14" xfId="0" applyNumberFormat="1" applyFont="1" applyFill="1" applyBorder="1" applyAlignment="1" applyProtection="1">
      <alignment horizontal="right" vertical="center"/>
      <protection locked="0"/>
    </xf>
    <xf numFmtId="164" fontId="7" fillId="0" borderId="14" xfId="0" applyNumberFormat="1" applyFont="1" applyFill="1" applyBorder="1" applyAlignment="1" applyProtection="1">
      <alignment horizontal="right" vertical="center"/>
      <protection locked="0"/>
    </xf>
    <xf numFmtId="3" fontId="4" fillId="0" borderId="34" xfId="0" applyNumberFormat="1" applyFont="1" applyFill="1" applyBorder="1" applyAlignment="1" applyProtection="1">
      <alignment vertical="center"/>
      <protection locked="0"/>
    </xf>
    <xf numFmtId="164" fontId="12" fillId="0" borderId="32" xfId="0" applyNumberFormat="1" applyFont="1" applyFill="1" applyBorder="1" applyAlignment="1" applyProtection="1">
      <alignment horizontal="right" vertical="center"/>
      <protection locked="0"/>
    </xf>
    <xf numFmtId="164" fontId="12" fillId="0" borderId="35" xfId="0" applyNumberFormat="1" applyFont="1" applyFill="1" applyBorder="1" applyAlignment="1" applyProtection="1">
      <alignment horizontal="right" vertical="center"/>
      <protection locked="0"/>
    </xf>
    <xf numFmtId="1" fontId="6" fillId="0" borderId="27" xfId="0" applyNumberFormat="1" applyFont="1" applyFill="1" applyBorder="1" applyAlignment="1" applyProtection="1">
      <alignment horizontal="centerContinuous" vertical="center"/>
      <protection locked="0"/>
    </xf>
    <xf numFmtId="164" fontId="6" fillId="0" borderId="28" xfId="18" applyNumberFormat="1" applyFont="1" applyFill="1" applyBorder="1" applyAlignment="1" applyProtection="1">
      <alignment vertical="center" wrapText="1"/>
      <protection locked="0"/>
    </xf>
    <xf numFmtId="3" fontId="6" fillId="0" borderId="27" xfId="0" applyNumberFormat="1" applyFont="1" applyFill="1" applyBorder="1" applyAlignment="1" applyProtection="1">
      <alignment vertical="center"/>
      <protection locked="0"/>
    </xf>
    <xf numFmtId="3" fontId="6" fillId="0" borderId="34" xfId="0" applyNumberFormat="1" applyFont="1" applyFill="1" applyBorder="1" applyAlignment="1" applyProtection="1">
      <alignment vertical="center"/>
      <protection locked="0"/>
    </xf>
    <xf numFmtId="164" fontId="7" fillId="0" borderId="32" xfId="0" applyNumberFormat="1" applyFont="1" applyFill="1" applyBorder="1" applyAlignment="1" applyProtection="1">
      <alignment horizontal="right" vertical="center"/>
      <protection locked="0"/>
    </xf>
    <xf numFmtId="3" fontId="6" fillId="0" borderId="32" xfId="0" applyNumberFormat="1" applyFont="1" applyFill="1" applyBorder="1" applyAlignment="1" applyProtection="1">
      <alignment vertical="center"/>
      <protection locked="0"/>
    </xf>
    <xf numFmtId="164" fontId="7" fillId="0" borderId="35" xfId="0" applyNumberFormat="1" applyFont="1" applyFill="1" applyBorder="1" applyAlignment="1" applyProtection="1">
      <alignment horizontal="right" vertical="center"/>
      <protection locked="0"/>
    </xf>
    <xf numFmtId="1" fontId="4" fillId="0" borderId="36" xfId="0" applyNumberFormat="1" applyFont="1" applyFill="1" applyBorder="1" applyAlignment="1" applyProtection="1">
      <alignment horizontal="centerContinuous" vertical="center"/>
      <protection locked="0"/>
    </xf>
    <xf numFmtId="164" fontId="4" fillId="0" borderId="37" xfId="18" applyNumberFormat="1" applyFont="1" applyFill="1" applyBorder="1" applyAlignment="1" applyProtection="1">
      <alignment vertical="center" wrapText="1"/>
      <protection locked="0"/>
    </xf>
    <xf numFmtId="3" fontId="4" fillId="0" borderId="36" xfId="0" applyNumberFormat="1" applyFont="1" applyFill="1" applyBorder="1" applyAlignment="1" applyProtection="1">
      <alignment vertical="center"/>
      <protection locked="0"/>
    </xf>
    <xf numFmtId="3" fontId="4" fillId="0" borderId="38" xfId="0" applyNumberFormat="1" applyFont="1" applyFill="1" applyBorder="1" applyAlignment="1" applyProtection="1">
      <alignment vertical="center"/>
      <protection locked="0"/>
    </xf>
    <xf numFmtId="164" fontId="12" fillId="0" borderId="39" xfId="0" applyNumberFormat="1" applyFont="1" applyFill="1" applyBorder="1" applyAlignment="1" applyProtection="1">
      <alignment horizontal="right" vertical="center"/>
      <protection locked="0"/>
    </xf>
    <xf numFmtId="3" fontId="4" fillId="0" borderId="39" xfId="0" applyNumberFormat="1" applyFont="1" applyFill="1" applyBorder="1" applyAlignment="1" applyProtection="1">
      <alignment vertical="center"/>
      <protection locked="0"/>
    </xf>
    <xf numFmtId="164" fontId="12" fillId="0" borderId="40" xfId="0" applyNumberFormat="1" applyFont="1" applyFill="1" applyBorder="1" applyAlignment="1" applyProtection="1">
      <alignment horizontal="right" vertical="center"/>
      <protection locked="0"/>
    </xf>
    <xf numFmtId="164" fontId="13" fillId="0" borderId="24" xfId="18" applyNumberFormat="1" applyFont="1" applyFill="1" applyBorder="1" applyAlignment="1" applyProtection="1">
      <alignment vertical="center" wrapText="1"/>
      <protection locked="0"/>
    </xf>
    <xf numFmtId="3" fontId="13" fillId="0" borderId="25" xfId="0" applyNumberFormat="1" applyFont="1" applyFill="1" applyBorder="1" applyAlignment="1" applyProtection="1">
      <alignment vertical="center"/>
      <protection locked="0"/>
    </xf>
    <xf numFmtId="164" fontId="14" fillId="0" borderId="14" xfId="0" applyNumberFormat="1" applyFont="1" applyFill="1" applyBorder="1" applyAlignment="1" applyProtection="1">
      <alignment horizontal="right" vertical="center"/>
      <protection locked="0"/>
    </xf>
    <xf numFmtId="1" fontId="6" fillId="0" borderId="29" xfId="0" applyNumberFormat="1" applyFont="1" applyFill="1" applyBorder="1" applyAlignment="1" applyProtection="1">
      <alignment horizontal="centerContinuous" vertical="center"/>
      <protection locked="0"/>
    </xf>
    <xf numFmtId="164" fontId="6" fillId="0" borderId="41" xfId="18" applyNumberFormat="1" applyFont="1" applyFill="1" applyBorder="1" applyAlignment="1" applyProtection="1">
      <alignment vertical="center" wrapText="1"/>
      <protection locked="0"/>
    </xf>
    <xf numFmtId="3" fontId="6" fillId="0" borderId="29" xfId="0" applyNumberFormat="1" applyFont="1" applyFill="1" applyBorder="1" applyAlignment="1" applyProtection="1">
      <alignment horizontal="right" vertical="center"/>
      <protection locked="0"/>
    </xf>
    <xf numFmtId="3" fontId="6" fillId="0" borderId="31" xfId="0" applyNumberFormat="1" applyFont="1" applyFill="1" applyBorder="1" applyAlignment="1" applyProtection="1">
      <alignment horizontal="right" vertical="center"/>
      <protection locked="0"/>
    </xf>
    <xf numFmtId="164" fontId="6" fillId="0" borderId="42" xfId="0" applyNumberFormat="1" applyFont="1" applyFill="1" applyBorder="1" applyAlignment="1" applyProtection="1">
      <alignment horizontal="right" vertical="center"/>
      <protection locked="0"/>
    </xf>
    <xf numFmtId="164" fontId="12" fillId="0" borderId="43" xfId="0" applyNumberFormat="1" applyFont="1" applyFill="1" applyBorder="1" applyAlignment="1" applyProtection="1">
      <alignment horizontal="right" vertical="center"/>
      <protection locked="0"/>
    </xf>
    <xf numFmtId="164" fontId="12" fillId="0" borderId="44" xfId="0" applyNumberFormat="1" applyFont="1" applyFill="1" applyBorder="1" applyAlignment="1" applyProtection="1">
      <alignment horizontal="right" vertical="center"/>
      <protection locked="0"/>
    </xf>
    <xf numFmtId="1" fontId="4" fillId="0" borderId="27" xfId="0" applyNumberFormat="1" applyFont="1" applyFill="1" applyBorder="1" applyAlignment="1" applyProtection="1">
      <alignment horizontal="center" vertical="center"/>
      <protection locked="0"/>
    </xf>
    <xf numFmtId="1" fontId="6" fillId="0" borderId="27" xfId="0" applyNumberFormat="1" applyFont="1" applyFill="1" applyBorder="1" applyAlignment="1" applyProtection="1">
      <alignment horizontal="center" vertical="center"/>
      <protection locked="0"/>
    </xf>
    <xf numFmtId="164" fontId="13" fillId="0" borderId="0" xfId="0" applyNumberFormat="1" applyFont="1" applyBorder="1" applyAlignment="1">
      <alignment/>
    </xf>
    <xf numFmtId="0" fontId="6" fillId="0" borderId="10" xfId="0" applyNumberFormat="1" applyFont="1" applyFill="1" applyBorder="1" applyAlignment="1" applyProtection="1">
      <alignment horizontal="centerContinuous" vertical="center"/>
      <protection locked="0"/>
    </xf>
    <xf numFmtId="164" fontId="6" fillId="0" borderId="45" xfId="18" applyNumberFormat="1" applyFont="1" applyFill="1" applyBorder="1" applyAlignment="1" applyProtection="1">
      <alignment vertical="center" wrapText="1"/>
      <protection locked="0"/>
    </xf>
    <xf numFmtId="3" fontId="6" fillId="0" borderId="10" xfId="0" applyNumberFormat="1" applyFont="1" applyFill="1" applyBorder="1" applyAlignment="1" applyProtection="1">
      <alignment vertical="center"/>
      <protection locked="0"/>
    </xf>
    <xf numFmtId="3" fontId="6" fillId="0" borderId="11" xfId="0" applyNumberFormat="1" applyFont="1" applyFill="1" applyBorder="1" applyAlignment="1" applyProtection="1">
      <alignment vertical="center"/>
      <protection locked="0"/>
    </xf>
    <xf numFmtId="164" fontId="7" fillId="0" borderId="12" xfId="0" applyNumberFormat="1" applyFont="1" applyFill="1" applyBorder="1" applyAlignment="1" applyProtection="1">
      <alignment horizontal="right" vertical="center"/>
      <protection locked="0"/>
    </xf>
    <xf numFmtId="3" fontId="6" fillId="0" borderId="12" xfId="0" applyNumberFormat="1" applyFont="1" applyFill="1" applyBorder="1" applyAlignment="1" applyProtection="1">
      <alignment vertical="center"/>
      <protection locked="0"/>
    </xf>
    <xf numFmtId="164" fontId="7" fillId="0" borderId="13" xfId="0" applyNumberFormat="1" applyFont="1" applyFill="1" applyBorder="1" applyAlignment="1" applyProtection="1">
      <alignment horizontal="right" vertical="center"/>
      <protection locked="0"/>
    </xf>
    <xf numFmtId="0" fontId="6" fillId="0" borderId="9" xfId="0" applyNumberFormat="1" applyFont="1" applyFill="1" applyBorder="1" applyAlignment="1" applyProtection="1">
      <alignment horizontal="centerContinuous" vertical="center"/>
      <protection locked="0"/>
    </xf>
    <xf numFmtId="0" fontId="6" fillId="0" borderId="29" xfId="0" applyNumberFormat="1" applyFont="1" applyFill="1" applyBorder="1" applyAlignment="1" applyProtection="1">
      <alignment horizontal="centerContinuous" vertical="center"/>
      <protection locked="0"/>
    </xf>
    <xf numFmtId="3" fontId="6" fillId="0" borderId="29" xfId="0" applyNumberFormat="1" applyFont="1" applyFill="1" applyBorder="1" applyAlignment="1" applyProtection="1">
      <alignment vertical="center"/>
      <protection locked="0"/>
    </xf>
    <xf numFmtId="3" fontId="6" fillId="0" borderId="30" xfId="0" applyNumberFormat="1" applyFont="1" applyFill="1" applyBorder="1" applyAlignment="1" applyProtection="1">
      <alignment vertical="center"/>
      <protection locked="0"/>
    </xf>
    <xf numFmtId="164" fontId="7" fillId="0" borderId="31" xfId="0" applyNumberFormat="1" applyFont="1" applyFill="1" applyBorder="1" applyAlignment="1" applyProtection="1">
      <alignment horizontal="right" vertical="center"/>
      <protection locked="0"/>
    </xf>
    <xf numFmtId="3" fontId="6" fillId="0" borderId="31" xfId="0" applyNumberFormat="1" applyFont="1" applyFill="1" applyBorder="1" applyAlignment="1" applyProtection="1">
      <alignment vertical="center"/>
      <protection locked="0"/>
    </xf>
    <xf numFmtId="164" fontId="7" fillId="0" borderId="44" xfId="0" applyNumberFormat="1" applyFont="1" applyFill="1" applyBorder="1" applyAlignment="1" applyProtection="1">
      <alignment horizontal="right" vertical="center"/>
      <protection locked="0"/>
    </xf>
    <xf numFmtId="164" fontId="4" fillId="0" borderId="35" xfId="0" applyNumberFormat="1" applyFont="1" applyFill="1" applyBorder="1" applyAlignment="1" applyProtection="1">
      <alignment vertical="center"/>
      <protection locked="0"/>
    </xf>
    <xf numFmtId="164" fontId="12" fillId="0" borderId="33" xfId="0" applyNumberFormat="1" applyFont="1" applyFill="1" applyBorder="1" applyAlignment="1" applyProtection="1">
      <alignment horizontal="right" vertical="center"/>
      <protection locked="0"/>
    </xf>
    <xf numFmtId="164" fontId="12" fillId="0" borderId="0" xfId="0" applyNumberFormat="1" applyFont="1" applyBorder="1" applyAlignment="1">
      <alignment vertical="center"/>
    </xf>
    <xf numFmtId="164" fontId="6" fillId="0" borderId="0" xfId="0" applyNumberFormat="1" applyFont="1" applyFill="1" applyBorder="1" applyAlignment="1" applyProtection="1">
      <alignment vertical="center"/>
      <protection locked="0"/>
    </xf>
    <xf numFmtId="164" fontId="7" fillId="0" borderId="0" xfId="0" applyNumberFormat="1" applyFont="1" applyBorder="1" applyAlignment="1">
      <alignment/>
    </xf>
    <xf numFmtId="164" fontId="12" fillId="0" borderId="0" xfId="0" applyNumberFormat="1" applyFont="1" applyBorder="1" applyAlignment="1">
      <alignment/>
    </xf>
    <xf numFmtId="164" fontId="6" fillId="0" borderId="35" xfId="0" applyNumberFormat="1" applyFont="1" applyFill="1" applyBorder="1" applyAlignment="1" applyProtection="1">
      <alignment vertical="center"/>
      <protection locked="0"/>
    </xf>
    <xf numFmtId="164" fontId="4" fillId="0" borderId="43" xfId="0" applyNumberFormat="1" applyFont="1" applyFill="1" applyBorder="1" applyAlignment="1" applyProtection="1">
      <alignment vertical="center"/>
      <protection locked="0"/>
    </xf>
    <xf numFmtId="1" fontId="6" fillId="0" borderId="29" xfId="0" applyNumberFormat="1" applyFont="1" applyFill="1" applyBorder="1" applyAlignment="1" applyProtection="1">
      <alignment horizontal="center" vertical="center"/>
      <protection locked="0"/>
    </xf>
    <xf numFmtId="164" fontId="14" fillId="0" borderId="35" xfId="0" applyNumberFormat="1" applyFont="1" applyFill="1" applyBorder="1" applyAlignment="1" applyProtection="1">
      <alignment horizontal="right" vertical="center"/>
      <protection locked="0"/>
    </xf>
    <xf numFmtId="164" fontId="13" fillId="0" borderId="33" xfId="0" applyNumberFormat="1" applyFont="1" applyFill="1" applyBorder="1" applyAlignment="1" applyProtection="1">
      <alignment vertical="center"/>
      <protection locked="0"/>
    </xf>
    <xf numFmtId="1" fontId="6" fillId="0" borderId="10" xfId="0" applyNumberFormat="1" applyFont="1" applyFill="1" applyBorder="1" applyAlignment="1" applyProtection="1">
      <alignment horizontal="centerContinuous" vertical="center"/>
      <protection locked="0"/>
    </xf>
    <xf numFmtId="164" fontId="6" fillId="0" borderId="33" xfId="0" applyNumberFormat="1" applyFont="1" applyFill="1" applyBorder="1" applyAlignment="1" applyProtection="1">
      <alignment vertical="center"/>
      <protection locked="0"/>
    </xf>
    <xf numFmtId="1" fontId="4" fillId="0" borderId="27" xfId="0" applyNumberFormat="1" applyFont="1" applyFill="1" applyBorder="1" applyAlignment="1" applyProtection="1">
      <alignment horizontal="centerContinuous" vertical="center"/>
      <protection locked="0"/>
    </xf>
    <xf numFmtId="164" fontId="4" fillId="0" borderId="28" xfId="18" applyNumberFormat="1" applyFont="1" applyFill="1" applyBorder="1" applyAlignment="1" applyProtection="1">
      <alignment vertical="center" wrapText="1"/>
      <protection locked="0"/>
    </xf>
    <xf numFmtId="3" fontId="4" fillId="0" borderId="27" xfId="0" applyNumberFormat="1" applyFont="1" applyFill="1" applyBorder="1" applyAlignment="1" applyProtection="1">
      <alignment vertical="center"/>
      <protection locked="0"/>
    </xf>
    <xf numFmtId="3" fontId="4" fillId="0" borderId="34" xfId="0" applyNumberFormat="1" applyFont="1" applyFill="1" applyBorder="1" applyAlignment="1" applyProtection="1">
      <alignment vertical="center"/>
      <protection locked="0"/>
    </xf>
    <xf numFmtId="164" fontId="12" fillId="0" borderId="32" xfId="0" applyNumberFormat="1" applyFont="1" applyFill="1" applyBorder="1" applyAlignment="1" applyProtection="1">
      <alignment horizontal="right" vertical="center"/>
      <protection locked="0"/>
    </xf>
    <xf numFmtId="3" fontId="4" fillId="0" borderId="32" xfId="0" applyNumberFormat="1" applyFont="1" applyFill="1" applyBorder="1" applyAlignment="1" applyProtection="1">
      <alignment vertical="center"/>
      <protection locked="0"/>
    </xf>
    <xf numFmtId="164" fontId="12" fillId="0" borderId="35" xfId="0" applyNumberFormat="1" applyFont="1" applyFill="1" applyBorder="1" applyAlignment="1" applyProtection="1">
      <alignment horizontal="right" vertical="center"/>
      <protection locked="0"/>
    </xf>
    <xf numFmtId="1" fontId="4" fillId="0" borderId="29" xfId="0" applyNumberFormat="1" applyFont="1" applyFill="1" applyBorder="1" applyAlignment="1" applyProtection="1">
      <alignment horizontal="centerContinuous" vertical="center"/>
      <protection locked="0"/>
    </xf>
    <xf numFmtId="164" fontId="12" fillId="0" borderId="31" xfId="0" applyNumberFormat="1" applyFont="1" applyFill="1" applyBorder="1" applyAlignment="1" applyProtection="1">
      <alignment horizontal="right" vertical="center"/>
      <protection locked="0"/>
    </xf>
    <xf numFmtId="3" fontId="4" fillId="0" borderId="31" xfId="0" applyNumberFormat="1" applyFont="1" applyFill="1" applyBorder="1" applyAlignment="1" applyProtection="1">
      <alignment vertical="center"/>
      <protection locked="0"/>
    </xf>
    <xf numFmtId="3" fontId="4" fillId="0" borderId="27" xfId="0" applyNumberFormat="1" applyFont="1" applyFill="1" applyBorder="1" applyAlignment="1" applyProtection="1">
      <alignment horizontal="right" vertical="center"/>
      <protection locked="0"/>
    </xf>
    <xf numFmtId="3" fontId="4" fillId="0" borderId="32" xfId="0" applyNumberFormat="1" applyFont="1" applyFill="1" applyBorder="1" applyAlignment="1" applyProtection="1">
      <alignment horizontal="right" vertical="center"/>
      <protection locked="0"/>
    </xf>
    <xf numFmtId="164" fontId="6" fillId="0" borderId="46" xfId="0" applyNumberFormat="1" applyFont="1" applyFill="1" applyBorder="1" applyAlignment="1" applyProtection="1">
      <alignment vertical="center"/>
      <protection locked="0"/>
    </xf>
    <xf numFmtId="164" fontId="4" fillId="0" borderId="14" xfId="0" applyNumberFormat="1" applyFont="1" applyFill="1" applyBorder="1" applyAlignment="1" applyProtection="1">
      <alignment vertical="center"/>
      <protection locked="0"/>
    </xf>
    <xf numFmtId="164" fontId="13" fillId="0" borderId="14" xfId="0" applyNumberFormat="1" applyFont="1" applyFill="1" applyBorder="1" applyAlignment="1" applyProtection="1">
      <alignment vertical="center"/>
      <protection locked="0"/>
    </xf>
    <xf numFmtId="3" fontId="9" fillId="0" borderId="27" xfId="0" applyNumberFormat="1" applyFont="1" applyFill="1" applyBorder="1" applyAlignment="1" applyProtection="1">
      <alignment vertical="center"/>
      <protection locked="0"/>
    </xf>
    <xf numFmtId="3" fontId="9" fillId="0" borderId="34" xfId="0" applyNumberFormat="1" applyFont="1" applyFill="1" applyBorder="1" applyAlignment="1" applyProtection="1">
      <alignment vertical="center"/>
      <protection locked="0"/>
    </xf>
    <xf numFmtId="164" fontId="16" fillId="0" borderId="32" xfId="0" applyNumberFormat="1" applyFont="1" applyFill="1" applyBorder="1" applyAlignment="1" applyProtection="1">
      <alignment horizontal="right" vertical="center"/>
      <protection locked="0"/>
    </xf>
    <xf numFmtId="3" fontId="9" fillId="0" borderId="32" xfId="0" applyNumberFormat="1" applyFont="1" applyFill="1" applyBorder="1" applyAlignment="1" applyProtection="1">
      <alignment vertical="center"/>
      <protection locked="0"/>
    </xf>
    <xf numFmtId="164" fontId="16" fillId="0" borderId="35" xfId="0" applyNumberFormat="1" applyFont="1" applyFill="1" applyBorder="1" applyAlignment="1" applyProtection="1">
      <alignment horizontal="right" vertical="center"/>
      <protection locked="0"/>
    </xf>
    <xf numFmtId="164" fontId="17" fillId="0" borderId="12" xfId="18" applyNumberFormat="1" applyFont="1" applyFill="1" applyBorder="1" applyAlignment="1" applyProtection="1">
      <alignment vertical="center" wrapText="1"/>
      <protection locked="0"/>
    </xf>
    <xf numFmtId="164" fontId="17" fillId="0" borderId="26" xfId="18" applyNumberFormat="1" applyFont="1" applyFill="1" applyBorder="1" applyAlignment="1" applyProtection="1">
      <alignment vertical="center" wrapText="1"/>
      <protection locked="0"/>
    </xf>
    <xf numFmtId="164" fontId="17" fillId="0" borderId="25" xfId="18" applyNumberFormat="1" applyFont="1" applyFill="1" applyBorder="1" applyAlignment="1" applyProtection="1">
      <alignment vertical="center" wrapText="1"/>
      <protection locked="0"/>
    </xf>
    <xf numFmtId="1" fontId="4" fillId="0" borderId="15" xfId="0" applyNumberFormat="1" applyFont="1" applyFill="1" applyBorder="1" applyAlignment="1" applyProtection="1">
      <alignment horizontal="center" vertical="center"/>
      <protection locked="0"/>
    </xf>
    <xf numFmtId="1" fontId="4" fillId="0" borderId="5" xfId="0" applyNumberFormat="1" applyFont="1" applyFill="1" applyBorder="1" applyAlignment="1" applyProtection="1">
      <alignment horizontal="center" vertical="center"/>
      <protection locked="0"/>
    </xf>
    <xf numFmtId="1" fontId="6" fillId="0" borderId="9" xfId="0" applyNumberFormat="1" applyFont="1" applyFill="1" applyBorder="1" applyAlignment="1" applyProtection="1">
      <alignment horizontal="center" vertical="center"/>
      <protection locked="0"/>
    </xf>
    <xf numFmtId="164" fontId="6" fillId="0" borderId="24" xfId="18" applyNumberFormat="1" applyFont="1" applyFill="1" applyBorder="1" applyAlignment="1" applyProtection="1">
      <alignment vertical="center" wrapText="1"/>
      <protection locked="0"/>
    </xf>
    <xf numFmtId="3" fontId="6" fillId="0" borderId="9" xfId="0" applyNumberFormat="1" applyFont="1" applyFill="1" applyBorder="1" applyAlignment="1" applyProtection="1">
      <alignment vertical="center"/>
      <protection locked="0"/>
    </xf>
    <xf numFmtId="3" fontId="6" fillId="0" borderId="25" xfId="0" applyNumberFormat="1" applyFont="1" applyFill="1" applyBorder="1" applyAlignment="1" applyProtection="1">
      <alignment vertical="center"/>
      <protection locked="0"/>
    </xf>
    <xf numFmtId="3" fontId="6" fillId="0" borderId="26" xfId="0" applyNumberFormat="1" applyFont="1" applyFill="1" applyBorder="1" applyAlignment="1" applyProtection="1">
      <alignment vertical="center"/>
      <protection locked="0"/>
    </xf>
    <xf numFmtId="164" fontId="7" fillId="0" borderId="0" xfId="0" applyNumberFormat="1" applyFont="1" applyFill="1" applyBorder="1" applyAlignment="1" applyProtection="1">
      <alignment horizontal="right" vertical="center"/>
      <protection locked="0"/>
    </xf>
    <xf numFmtId="164" fontId="7" fillId="0" borderId="14" xfId="0" applyNumberFormat="1" applyFont="1" applyFill="1" applyBorder="1" applyAlignment="1" applyProtection="1">
      <alignment horizontal="right" vertical="center"/>
      <protection locked="0"/>
    </xf>
    <xf numFmtId="164" fontId="7" fillId="0" borderId="0" xfId="0" applyNumberFormat="1" applyFont="1" applyBorder="1" applyAlignment="1">
      <alignment/>
    </xf>
    <xf numFmtId="3" fontId="4" fillId="0" borderId="19" xfId="0" applyNumberFormat="1" applyFont="1" applyFill="1" applyBorder="1" applyAlignment="1" applyProtection="1">
      <alignment vertical="center"/>
      <protection locked="0"/>
    </xf>
    <xf numFmtId="164" fontId="12" fillId="0" borderId="42" xfId="0" applyNumberFormat="1" applyFont="1" applyFill="1" applyBorder="1" applyAlignment="1" applyProtection="1">
      <alignment horizontal="right" vertical="center"/>
      <protection locked="0"/>
    </xf>
    <xf numFmtId="3" fontId="4" fillId="0" borderId="47" xfId="0" applyNumberFormat="1" applyFont="1" applyFill="1" applyBorder="1" applyAlignment="1" applyProtection="1">
      <alignment vertical="center"/>
      <protection locked="0"/>
    </xf>
    <xf numFmtId="164" fontId="16" fillId="0" borderId="14" xfId="0" applyNumberFormat="1" applyFont="1" applyFill="1" applyBorder="1" applyAlignment="1" applyProtection="1">
      <alignment horizontal="right" vertical="center"/>
      <protection locked="0"/>
    </xf>
    <xf numFmtId="164" fontId="9" fillId="0" borderId="0" xfId="0" applyNumberFormat="1" applyFont="1" applyBorder="1" applyAlignment="1">
      <alignment/>
    </xf>
    <xf numFmtId="1" fontId="6" fillId="0" borderId="36" xfId="0" applyNumberFormat="1" applyFont="1" applyFill="1" applyBorder="1" applyAlignment="1" applyProtection="1">
      <alignment horizontal="centerContinuous" vertical="center"/>
      <protection locked="0"/>
    </xf>
    <xf numFmtId="3" fontId="6" fillId="0" borderId="36" xfId="0" applyNumberFormat="1" applyFont="1" applyFill="1" applyBorder="1" applyAlignment="1" applyProtection="1">
      <alignment vertical="center"/>
      <protection locked="0"/>
    </xf>
    <xf numFmtId="3" fontId="6" fillId="0" borderId="38" xfId="0" applyNumberFormat="1" applyFont="1" applyFill="1" applyBorder="1" applyAlignment="1" applyProtection="1">
      <alignment vertical="center"/>
      <protection locked="0"/>
    </xf>
    <xf numFmtId="164" fontId="7" fillId="0" borderId="39" xfId="0" applyNumberFormat="1" applyFont="1" applyFill="1" applyBorder="1" applyAlignment="1" applyProtection="1">
      <alignment horizontal="right" vertical="center"/>
      <protection locked="0"/>
    </xf>
    <xf numFmtId="3" fontId="6" fillId="0" borderId="39" xfId="0" applyNumberFormat="1" applyFont="1" applyFill="1" applyBorder="1" applyAlignment="1" applyProtection="1">
      <alignment vertical="center"/>
      <protection locked="0"/>
    </xf>
    <xf numFmtId="164" fontId="7" fillId="0" borderId="40" xfId="0" applyNumberFormat="1" applyFont="1" applyFill="1" applyBorder="1" applyAlignment="1" applyProtection="1">
      <alignment horizontal="right" vertical="center"/>
      <protection locked="0"/>
    </xf>
    <xf numFmtId="164" fontId="4" fillId="0" borderId="32" xfId="18" applyNumberFormat="1" applyFont="1" applyFill="1" applyBorder="1" applyAlignment="1" applyProtection="1">
      <alignment vertical="center" wrapText="1"/>
      <protection locked="0"/>
    </xf>
    <xf numFmtId="164" fontId="6" fillId="0" borderId="39" xfId="18" applyNumberFormat="1" applyFont="1" applyFill="1" applyBorder="1" applyAlignment="1" applyProtection="1">
      <alignment vertical="center" wrapText="1"/>
      <protection locked="0"/>
    </xf>
    <xf numFmtId="1" fontId="4" fillId="0" borderId="1" xfId="0" applyNumberFormat="1" applyFont="1" applyFill="1" applyBorder="1" applyAlignment="1" applyProtection="1">
      <alignment horizontal="centerContinuous" vertical="center"/>
      <protection locked="0"/>
    </xf>
    <xf numFmtId="1" fontId="8" fillId="0" borderId="6" xfId="0" applyNumberFormat="1" applyFont="1" applyFill="1" applyBorder="1" applyAlignment="1" applyProtection="1">
      <alignment horizontal="left" vertical="center"/>
      <protection locked="0"/>
    </xf>
    <xf numFmtId="3" fontId="4" fillId="0" borderId="2" xfId="0" applyNumberFormat="1" applyFont="1" applyFill="1" applyBorder="1" applyAlignment="1" applyProtection="1">
      <alignment vertical="center"/>
      <protection locked="0"/>
    </xf>
    <xf numFmtId="3" fontId="4" fillId="0" borderId="3" xfId="0" applyNumberFormat="1" applyFont="1" applyFill="1" applyBorder="1" applyAlignment="1" applyProtection="1">
      <alignment vertical="center"/>
      <protection locked="0"/>
    </xf>
    <xf numFmtId="164" fontId="12" fillId="0" borderId="4" xfId="0" applyNumberFormat="1" applyFont="1" applyFill="1" applyBorder="1" applyAlignment="1" applyProtection="1">
      <alignment horizontal="right" vertical="center"/>
      <protection locked="0"/>
    </xf>
    <xf numFmtId="3" fontId="4" fillId="0" borderId="4" xfId="0" applyNumberFormat="1" applyFont="1" applyFill="1" applyBorder="1" applyAlignment="1" applyProtection="1">
      <alignment vertical="center"/>
      <protection locked="0"/>
    </xf>
    <xf numFmtId="164" fontId="12" fillId="0" borderId="6" xfId="0" applyNumberFormat="1" applyFont="1" applyFill="1" applyBorder="1" applyAlignment="1" applyProtection="1">
      <alignment horizontal="right" vertical="center"/>
      <protection locked="0"/>
    </xf>
    <xf numFmtId="1" fontId="6" fillId="0" borderId="48" xfId="0" applyNumberFormat="1" applyFont="1" applyBorder="1" applyAlignment="1">
      <alignment/>
    </xf>
    <xf numFmtId="164" fontId="6" fillId="0" borderId="0" xfId="0" applyNumberFormat="1" applyFont="1" applyBorder="1" applyAlignment="1">
      <alignment wrapText="1"/>
    </xf>
    <xf numFmtId="3" fontId="6" fillId="0" borderId="9" xfId="0" applyNumberFormat="1" applyFont="1" applyBorder="1" applyAlignment="1">
      <alignment/>
    </xf>
    <xf numFmtId="3" fontId="6" fillId="0" borderId="25" xfId="0" applyNumberFormat="1" applyFont="1" applyBorder="1" applyAlignment="1">
      <alignment/>
    </xf>
    <xf numFmtId="164" fontId="14" fillId="0" borderId="26" xfId="0" applyNumberFormat="1" applyFont="1" applyFill="1" applyBorder="1" applyAlignment="1" applyProtection="1">
      <alignment horizontal="right" vertical="center"/>
      <protection locked="0"/>
    </xf>
    <xf numFmtId="3" fontId="6" fillId="0" borderId="9" xfId="0" applyNumberFormat="1" applyFont="1" applyBorder="1" applyAlignment="1">
      <alignment/>
    </xf>
    <xf numFmtId="3" fontId="6" fillId="0" borderId="26" xfId="0" applyNumberFormat="1" applyFont="1" applyBorder="1" applyAlignment="1">
      <alignment/>
    </xf>
    <xf numFmtId="1" fontId="6" fillId="0" borderId="48" xfId="0" applyNumberFormat="1" applyFont="1" applyBorder="1" applyAlignment="1">
      <alignment vertical="center"/>
    </xf>
    <xf numFmtId="164" fontId="6" fillId="0" borderId="0" xfId="0" applyNumberFormat="1" applyFont="1" applyBorder="1" applyAlignment="1">
      <alignment vertical="center" wrapText="1"/>
    </xf>
    <xf numFmtId="3" fontId="6" fillId="0" borderId="9" xfId="0" applyNumberFormat="1" applyFont="1" applyBorder="1" applyAlignment="1">
      <alignment vertical="center"/>
    </xf>
    <xf numFmtId="3" fontId="6" fillId="0" borderId="25" xfId="0" applyNumberFormat="1" applyFont="1" applyBorder="1" applyAlignment="1">
      <alignment vertical="center"/>
    </xf>
    <xf numFmtId="3" fontId="6" fillId="0" borderId="9" xfId="0" applyNumberFormat="1" applyFont="1" applyBorder="1" applyAlignment="1">
      <alignment vertical="center"/>
    </xf>
    <xf numFmtId="3" fontId="6" fillId="0" borderId="26" xfId="0" applyNumberFormat="1" applyFont="1" applyBorder="1" applyAlignment="1">
      <alignment vertical="center"/>
    </xf>
    <xf numFmtId="1" fontId="6" fillId="0" borderId="49" xfId="0" applyNumberFormat="1" applyFont="1" applyBorder="1" applyAlignment="1">
      <alignment vertical="center"/>
    </xf>
    <xf numFmtId="164" fontId="6" fillId="0" borderId="40" xfId="0" applyNumberFormat="1" applyFont="1" applyBorder="1" applyAlignment="1">
      <alignment vertical="center" wrapText="1"/>
    </xf>
    <xf numFmtId="3" fontId="6" fillId="0" borderId="36" xfId="0" applyNumberFormat="1" applyFont="1" applyBorder="1" applyAlignment="1">
      <alignment vertical="center"/>
    </xf>
    <xf numFmtId="3" fontId="6" fillId="0" borderId="38" xfId="0" applyNumberFormat="1" applyFont="1" applyBorder="1" applyAlignment="1">
      <alignment vertical="center"/>
    </xf>
    <xf numFmtId="164" fontId="14" fillId="0" borderId="39" xfId="0" applyNumberFormat="1" applyFont="1" applyFill="1" applyBorder="1" applyAlignment="1" applyProtection="1">
      <alignment horizontal="right" vertical="center"/>
      <protection locked="0"/>
    </xf>
    <xf numFmtId="3" fontId="6" fillId="0" borderId="36" xfId="0" applyNumberFormat="1" applyFont="1" applyBorder="1" applyAlignment="1">
      <alignment vertical="center"/>
    </xf>
    <xf numFmtId="3" fontId="6" fillId="0" borderId="39" xfId="0" applyNumberFormat="1" applyFont="1" applyBorder="1" applyAlignment="1">
      <alignment vertical="center"/>
    </xf>
    <xf numFmtId="3" fontId="6" fillId="0" borderId="50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164" fontId="8" fillId="0" borderId="51" xfId="18" applyNumberFormat="1" applyFont="1" applyFill="1" applyBorder="1" applyAlignment="1" applyProtection="1">
      <alignment horizontal="center" vertical="center" wrapText="1"/>
      <protection locked="0"/>
    </xf>
    <xf numFmtId="0" fontId="10" fillId="0" borderId="37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25"/>
  <sheetViews>
    <sheetView tabSelected="1" workbookViewId="0" topLeftCell="A118">
      <selection activeCell="A123" sqref="A123:A125"/>
    </sheetView>
  </sheetViews>
  <sheetFormatPr defaultColWidth="9.00390625" defaultRowHeight="12.75"/>
  <cols>
    <col min="1" max="1" width="5.75390625" style="7" customWidth="1"/>
    <col min="2" max="2" width="26.125" style="8" customWidth="1"/>
    <col min="3" max="3" width="9.875" style="9" customWidth="1"/>
    <col min="4" max="4" width="10.75390625" style="10" customWidth="1"/>
    <col min="5" max="5" width="5.75390625" style="11" customWidth="1"/>
    <col min="6" max="6" width="9.75390625" style="10" customWidth="1"/>
    <col min="7" max="7" width="9.875" style="10" bestFit="1" customWidth="1"/>
    <col min="8" max="8" width="0.12890625" style="12" hidden="1" customWidth="1"/>
    <col min="9" max="9" width="9.75390625" style="10" customWidth="1"/>
    <col min="10" max="10" width="10.125" style="10" customWidth="1"/>
    <col min="11" max="11" width="0.12890625" style="12" hidden="1" customWidth="1"/>
    <col min="12" max="12" width="11.25390625" style="13" bestFit="1" customWidth="1"/>
    <col min="13" max="16384" width="9.125" style="13" customWidth="1"/>
  </cols>
  <sheetData>
    <row r="1" spans="1:11" s="6" customFormat="1" ht="23.25" customHeight="1">
      <c r="A1" s="1"/>
      <c r="B1" s="2"/>
      <c r="C1" s="3"/>
      <c r="D1" s="3"/>
      <c r="E1" s="4"/>
      <c r="F1" s="3"/>
      <c r="G1" s="3"/>
      <c r="H1" s="5"/>
      <c r="I1" s="261" t="s">
        <v>0</v>
      </c>
      <c r="J1" s="262"/>
      <c r="K1" s="5"/>
    </row>
    <row r="2" spans="1:11" s="6" customFormat="1" ht="44.25" customHeight="1">
      <c r="A2" s="1" t="s">
        <v>1</v>
      </c>
      <c r="B2" s="2"/>
      <c r="C2" s="3"/>
      <c r="D2" s="3"/>
      <c r="E2" s="4"/>
      <c r="F2" s="3"/>
      <c r="G2" s="3"/>
      <c r="H2" s="5"/>
      <c r="I2" s="3"/>
      <c r="J2" s="3"/>
      <c r="K2" s="5"/>
    </row>
    <row r="4" spans="1:14" ht="15.75" customHeight="1" thickBot="1">
      <c r="A4" s="14"/>
      <c r="B4" s="15"/>
      <c r="C4" s="16"/>
      <c r="D4" s="17"/>
      <c r="E4" s="18"/>
      <c r="F4" s="17"/>
      <c r="G4" s="17"/>
      <c r="H4" s="19"/>
      <c r="I4" s="20"/>
      <c r="J4" s="21" t="s">
        <v>2</v>
      </c>
      <c r="K4" s="22"/>
      <c r="N4" s="6"/>
    </row>
    <row r="5" spans="1:14" s="32" customFormat="1" ht="23.25" customHeight="1" thickTop="1">
      <c r="A5" s="23" t="s">
        <v>3</v>
      </c>
      <c r="B5" s="263" t="s">
        <v>4</v>
      </c>
      <c r="C5" s="24" t="s">
        <v>5</v>
      </c>
      <c r="D5" s="25"/>
      <c r="E5" s="26"/>
      <c r="F5" s="27" t="s">
        <v>6</v>
      </c>
      <c r="G5" s="28"/>
      <c r="H5" s="29"/>
      <c r="I5" s="27" t="s">
        <v>7</v>
      </c>
      <c r="J5" s="30"/>
      <c r="K5" s="31"/>
      <c r="N5" s="6"/>
    </row>
    <row r="6" spans="1:14" s="40" customFormat="1" ht="27" customHeight="1" thickBot="1">
      <c r="A6" s="33" t="s">
        <v>8</v>
      </c>
      <c r="B6" s="264"/>
      <c r="C6" s="34" t="s">
        <v>9</v>
      </c>
      <c r="D6" s="35" t="s">
        <v>10</v>
      </c>
      <c r="E6" s="36" t="s">
        <v>11</v>
      </c>
      <c r="F6" s="34" t="s">
        <v>9</v>
      </c>
      <c r="G6" s="37" t="s">
        <v>10</v>
      </c>
      <c r="H6" s="38" t="s">
        <v>12</v>
      </c>
      <c r="I6" s="34" t="s">
        <v>9</v>
      </c>
      <c r="J6" s="37" t="s">
        <v>10</v>
      </c>
      <c r="K6" s="39" t="s">
        <v>13</v>
      </c>
      <c r="N6" s="6"/>
    </row>
    <row r="7" spans="1:14" s="48" customFormat="1" ht="12" customHeight="1" thickBot="1" thickTop="1">
      <c r="A7" s="41">
        <v>1</v>
      </c>
      <c r="B7" s="42">
        <v>2</v>
      </c>
      <c r="C7" s="43">
        <v>3</v>
      </c>
      <c r="D7" s="44">
        <v>4</v>
      </c>
      <c r="E7" s="45">
        <v>5</v>
      </c>
      <c r="F7" s="43">
        <v>6</v>
      </c>
      <c r="G7" s="45">
        <v>7</v>
      </c>
      <c r="H7" s="46">
        <v>9</v>
      </c>
      <c r="I7" s="43">
        <v>8</v>
      </c>
      <c r="J7" s="45">
        <v>9</v>
      </c>
      <c r="K7" s="47">
        <v>15</v>
      </c>
      <c r="N7" s="6"/>
    </row>
    <row r="8" spans="1:14" s="57" customFormat="1" ht="22.5" customHeight="1" thickBot="1" thickTop="1">
      <c r="A8" s="49">
        <v>600</v>
      </c>
      <c r="B8" s="50" t="s">
        <v>14</v>
      </c>
      <c r="C8" s="51">
        <f>C9</f>
        <v>330000</v>
      </c>
      <c r="D8" s="52"/>
      <c r="E8" s="53"/>
      <c r="F8" s="51">
        <f>F9</f>
        <v>330000</v>
      </c>
      <c r="G8" s="54"/>
      <c r="H8" s="55"/>
      <c r="I8" s="51"/>
      <c r="J8" s="54"/>
      <c r="K8" s="56"/>
      <c r="N8" s="6"/>
    </row>
    <row r="9" spans="1:14" s="57" customFormat="1" ht="18" customHeight="1" thickBot="1" thickTop="1">
      <c r="A9" s="58">
        <v>60002</v>
      </c>
      <c r="B9" s="59" t="s">
        <v>15</v>
      </c>
      <c r="C9" s="60">
        <f>F9+I9</f>
        <v>330000</v>
      </c>
      <c r="D9" s="61"/>
      <c r="E9" s="62"/>
      <c r="F9" s="60">
        <f>F10</f>
        <v>330000</v>
      </c>
      <c r="G9" s="63"/>
      <c r="H9" s="64"/>
      <c r="I9" s="60"/>
      <c r="J9" s="63"/>
      <c r="K9" s="56"/>
      <c r="N9" s="6"/>
    </row>
    <row r="10" spans="1:14" s="73" customFormat="1" ht="63" customHeight="1" thickBot="1" thickTop="1">
      <c r="A10" s="65">
        <v>2710</v>
      </c>
      <c r="B10" s="66" t="s">
        <v>16</v>
      </c>
      <c r="C10" s="67">
        <f>F10+I10</f>
        <v>330000</v>
      </c>
      <c r="D10" s="68"/>
      <c r="E10" s="69"/>
      <c r="F10" s="67">
        <v>330000</v>
      </c>
      <c r="G10" s="70"/>
      <c r="H10" s="71"/>
      <c r="I10" s="67"/>
      <c r="J10" s="70"/>
      <c r="K10" s="72"/>
      <c r="N10" s="6"/>
    </row>
    <row r="11" spans="1:14" s="82" customFormat="1" ht="19.5" customHeight="1" thickBot="1" thickTop="1">
      <c r="A11" s="74">
        <v>630</v>
      </c>
      <c r="B11" s="75" t="s">
        <v>17</v>
      </c>
      <c r="C11" s="76">
        <f>C12</f>
        <v>7000</v>
      </c>
      <c r="D11" s="77">
        <f>D12</f>
        <v>5000</v>
      </c>
      <c r="E11" s="78">
        <f aca="true" t="shared" si="0" ref="E11:E17">D11/C11*100</f>
        <v>71.42857142857143</v>
      </c>
      <c r="F11" s="76">
        <f>F12</f>
        <v>7000</v>
      </c>
      <c r="G11" s="79">
        <f>G12</f>
        <v>5000</v>
      </c>
      <c r="H11" s="80">
        <f>G11/F11*100</f>
        <v>71.42857142857143</v>
      </c>
      <c r="I11" s="76"/>
      <c r="J11" s="79"/>
      <c r="K11" s="81"/>
      <c r="N11" s="6"/>
    </row>
    <row r="12" spans="1:14" s="82" customFormat="1" ht="27" customHeight="1" thickTop="1">
      <c r="A12" s="83">
        <v>63003</v>
      </c>
      <c r="B12" s="84" t="s">
        <v>18</v>
      </c>
      <c r="C12" s="85">
        <f aca="true" t="shared" si="1" ref="C12:D28">F12+I12</f>
        <v>7000</v>
      </c>
      <c r="D12" s="86">
        <f t="shared" si="1"/>
        <v>5000</v>
      </c>
      <c r="E12" s="87">
        <f t="shared" si="0"/>
        <v>71.42857142857143</v>
      </c>
      <c r="F12" s="88">
        <f>SUM(F13:F14)</f>
        <v>7000</v>
      </c>
      <c r="G12" s="89">
        <f>SUM(G13:G14)</f>
        <v>5000</v>
      </c>
      <c r="H12" s="90">
        <f>G12/F12*100</f>
        <v>71.42857142857143</v>
      </c>
      <c r="I12" s="88"/>
      <c r="J12" s="89"/>
      <c r="K12" s="91"/>
      <c r="N12" s="6"/>
    </row>
    <row r="13" spans="1:14" s="101" customFormat="1" ht="49.5" customHeight="1">
      <c r="A13" s="92">
        <v>2810</v>
      </c>
      <c r="B13" s="93" t="s">
        <v>19</v>
      </c>
      <c r="C13" s="94">
        <f t="shared" si="1"/>
        <v>4000</v>
      </c>
      <c r="D13" s="95">
        <f t="shared" si="1"/>
        <v>2000</v>
      </c>
      <c r="E13" s="96">
        <f>D13/C13*100</f>
        <v>50</v>
      </c>
      <c r="F13" s="97">
        <v>4000</v>
      </c>
      <c r="G13" s="98">
        <v>2000</v>
      </c>
      <c r="H13" s="99"/>
      <c r="I13" s="97"/>
      <c r="J13" s="98"/>
      <c r="K13" s="100"/>
      <c r="N13" s="102"/>
    </row>
    <row r="14" spans="1:28" s="107" customFormat="1" ht="53.25" customHeight="1" thickBot="1">
      <c r="A14" s="65">
        <v>2820</v>
      </c>
      <c r="B14" s="93" t="s">
        <v>20</v>
      </c>
      <c r="C14" s="94">
        <f t="shared" si="1"/>
        <v>3000</v>
      </c>
      <c r="D14" s="95">
        <f t="shared" si="1"/>
        <v>3000</v>
      </c>
      <c r="E14" s="69">
        <f t="shared" si="0"/>
        <v>100</v>
      </c>
      <c r="F14" s="94">
        <v>3000</v>
      </c>
      <c r="G14" s="103">
        <v>3000</v>
      </c>
      <c r="H14" s="104">
        <f>G14/F14*100</f>
        <v>100</v>
      </c>
      <c r="I14" s="94"/>
      <c r="J14" s="103"/>
      <c r="K14" s="105"/>
      <c r="L14" s="106"/>
      <c r="M14" s="106"/>
      <c r="N14" s="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14" s="114" customFormat="1" ht="29.25" customHeight="1" thickBot="1" thickTop="1">
      <c r="A15" s="49">
        <v>700</v>
      </c>
      <c r="B15" s="108" t="s">
        <v>21</v>
      </c>
      <c r="C15" s="109">
        <f t="shared" si="1"/>
        <v>7100000</v>
      </c>
      <c r="D15" s="110">
        <f t="shared" si="1"/>
        <v>3349800</v>
      </c>
      <c r="E15" s="53">
        <f t="shared" si="0"/>
        <v>47.180281690140845</v>
      </c>
      <c r="F15" s="109">
        <f>F16</f>
        <v>7100000</v>
      </c>
      <c r="G15" s="111">
        <f>G16</f>
        <v>3349800</v>
      </c>
      <c r="H15" s="112"/>
      <c r="I15" s="109"/>
      <c r="J15" s="111"/>
      <c r="K15" s="113"/>
      <c r="N15" s="6"/>
    </row>
    <row r="16" spans="1:14" s="114" customFormat="1" ht="27.75" customHeight="1" thickTop="1">
      <c r="A16" s="58">
        <v>70001</v>
      </c>
      <c r="B16" s="115" t="s">
        <v>22</v>
      </c>
      <c r="C16" s="116">
        <f t="shared" si="1"/>
        <v>7100000</v>
      </c>
      <c r="D16" s="117">
        <f t="shared" si="1"/>
        <v>3349800</v>
      </c>
      <c r="E16" s="62">
        <f t="shared" si="0"/>
        <v>47.180281690140845</v>
      </c>
      <c r="F16" s="116">
        <f>SUM(F17:F18)</f>
        <v>7100000</v>
      </c>
      <c r="G16" s="118">
        <f>G17+G18</f>
        <v>3349800</v>
      </c>
      <c r="H16" s="119"/>
      <c r="I16" s="116"/>
      <c r="J16" s="118"/>
      <c r="K16" s="113"/>
      <c r="N16" s="6"/>
    </row>
    <row r="17" spans="1:14" s="107" customFormat="1" ht="26.25" customHeight="1">
      <c r="A17" s="65">
        <v>2650</v>
      </c>
      <c r="B17" s="93" t="s">
        <v>23</v>
      </c>
      <c r="C17" s="94">
        <f t="shared" si="1"/>
        <v>6700000</v>
      </c>
      <c r="D17" s="95">
        <f t="shared" si="1"/>
        <v>3349800</v>
      </c>
      <c r="E17" s="69">
        <f t="shared" si="0"/>
        <v>49.997014925373136</v>
      </c>
      <c r="F17" s="94">
        <v>6700000</v>
      </c>
      <c r="G17" s="103">
        <v>3349800</v>
      </c>
      <c r="H17" s="104"/>
      <c r="I17" s="94"/>
      <c r="J17" s="103"/>
      <c r="K17" s="105"/>
      <c r="N17" s="6"/>
    </row>
    <row r="18" spans="1:14" s="107" customFormat="1" ht="66" customHeight="1" thickBot="1">
      <c r="A18" s="65">
        <v>6210</v>
      </c>
      <c r="B18" s="93" t="s">
        <v>24</v>
      </c>
      <c r="C18" s="94">
        <f t="shared" si="1"/>
        <v>400000</v>
      </c>
      <c r="D18" s="95"/>
      <c r="E18" s="69"/>
      <c r="F18" s="94">
        <v>400000</v>
      </c>
      <c r="G18" s="103"/>
      <c r="H18" s="104"/>
      <c r="I18" s="94"/>
      <c r="J18" s="103"/>
      <c r="K18" s="105"/>
      <c r="N18" s="6"/>
    </row>
    <row r="19" spans="1:14" s="82" customFormat="1" ht="27" customHeight="1" thickBot="1" thickTop="1">
      <c r="A19" s="74">
        <v>750</v>
      </c>
      <c r="B19" s="75" t="s">
        <v>25</v>
      </c>
      <c r="C19" s="76">
        <f t="shared" si="1"/>
        <v>2645180</v>
      </c>
      <c r="D19" s="77">
        <f t="shared" si="1"/>
        <v>1178090</v>
      </c>
      <c r="E19" s="78">
        <f aca="true" t="shared" si="2" ref="E19:E47">D19/C19*100</f>
        <v>44.53723376102949</v>
      </c>
      <c r="F19" s="76">
        <f>F22+F20</f>
        <v>668000</v>
      </c>
      <c r="G19" s="79">
        <f>G22+G20</f>
        <v>339500</v>
      </c>
      <c r="H19" s="80">
        <f aca="true" t="shared" si="3" ref="H19:H39">G19/F19*100</f>
        <v>50.82335329341318</v>
      </c>
      <c r="I19" s="76">
        <f>I20+I22</f>
        <v>1977180</v>
      </c>
      <c r="J19" s="79">
        <f>J20+J22</f>
        <v>838590</v>
      </c>
      <c r="K19" s="120"/>
      <c r="N19" s="6"/>
    </row>
    <row r="20" spans="1:14" s="82" customFormat="1" ht="15.75" customHeight="1" thickTop="1">
      <c r="A20" s="121">
        <v>75020</v>
      </c>
      <c r="B20" s="122" t="s">
        <v>26</v>
      </c>
      <c r="C20" s="123">
        <f t="shared" si="1"/>
        <v>1977180</v>
      </c>
      <c r="D20" s="124">
        <f t="shared" si="1"/>
        <v>838590</v>
      </c>
      <c r="E20" s="125">
        <f>D20/C20*100</f>
        <v>42.41343731981914</v>
      </c>
      <c r="F20" s="123"/>
      <c r="G20" s="126"/>
      <c r="H20" s="90"/>
      <c r="I20" s="123">
        <f>I21</f>
        <v>1977180</v>
      </c>
      <c r="J20" s="126">
        <f>J21</f>
        <v>838590</v>
      </c>
      <c r="K20" s="127"/>
      <c r="N20" s="6"/>
    </row>
    <row r="21" spans="1:14" s="107" customFormat="1" ht="60">
      <c r="A21" s="65">
        <v>2320</v>
      </c>
      <c r="B21" s="93" t="s">
        <v>27</v>
      </c>
      <c r="C21" s="94">
        <f t="shared" si="1"/>
        <v>1977180</v>
      </c>
      <c r="D21" s="95">
        <f t="shared" si="1"/>
        <v>838590</v>
      </c>
      <c r="E21" s="69"/>
      <c r="F21" s="94"/>
      <c r="G21" s="103"/>
      <c r="H21" s="104"/>
      <c r="I21" s="94">
        <v>1977180</v>
      </c>
      <c r="J21" s="103">
        <v>838590</v>
      </c>
      <c r="K21" s="128"/>
      <c r="M21" s="106"/>
      <c r="N21" s="6"/>
    </row>
    <row r="22" spans="1:14" s="82" customFormat="1" ht="16.5" customHeight="1">
      <c r="A22" s="83">
        <v>75095</v>
      </c>
      <c r="B22" s="84" t="s">
        <v>28</v>
      </c>
      <c r="C22" s="88">
        <f t="shared" si="1"/>
        <v>668000</v>
      </c>
      <c r="D22" s="129">
        <f t="shared" si="1"/>
        <v>339500</v>
      </c>
      <c r="E22" s="130">
        <f t="shared" si="2"/>
        <v>50.82335329341318</v>
      </c>
      <c r="F22" s="88">
        <f>SUM(F23:F23)</f>
        <v>668000</v>
      </c>
      <c r="G22" s="89">
        <f>SUM(G23:G23)</f>
        <v>339500</v>
      </c>
      <c r="H22" s="131">
        <f t="shared" si="3"/>
        <v>50.82335329341318</v>
      </c>
      <c r="I22" s="88"/>
      <c r="J22" s="89"/>
      <c r="K22" s="91"/>
      <c r="N22" s="6"/>
    </row>
    <row r="23" spans="1:14" s="107" customFormat="1" ht="48.75" customHeight="1" thickBot="1">
      <c r="A23" s="132">
        <v>2810</v>
      </c>
      <c r="B23" s="133" t="s">
        <v>19</v>
      </c>
      <c r="C23" s="134">
        <f t="shared" si="1"/>
        <v>668000</v>
      </c>
      <c r="D23" s="135">
        <f t="shared" si="1"/>
        <v>339500</v>
      </c>
      <c r="E23" s="136">
        <f t="shared" si="2"/>
        <v>50.82335329341318</v>
      </c>
      <c r="F23" s="134">
        <v>668000</v>
      </c>
      <c r="G23" s="137">
        <v>339500</v>
      </c>
      <c r="H23" s="138"/>
      <c r="I23" s="134"/>
      <c r="J23" s="137"/>
      <c r="K23" s="105"/>
      <c r="M23" s="106"/>
      <c r="N23" s="6"/>
    </row>
    <row r="24" spans="1:14" s="82" customFormat="1" ht="44.25" customHeight="1" thickBot="1" thickTop="1">
      <c r="A24" s="139">
        <v>754</v>
      </c>
      <c r="B24" s="140" t="s">
        <v>29</v>
      </c>
      <c r="C24" s="141">
        <f t="shared" si="1"/>
        <v>242000</v>
      </c>
      <c r="D24" s="142">
        <f t="shared" si="1"/>
        <v>12000</v>
      </c>
      <c r="E24" s="143">
        <f t="shared" si="2"/>
        <v>4.958677685950414</v>
      </c>
      <c r="F24" s="141">
        <f>SUM(F27)</f>
        <v>22000</v>
      </c>
      <c r="G24" s="144">
        <f>SUM(G27)</f>
        <v>12000</v>
      </c>
      <c r="H24" s="145">
        <f t="shared" si="3"/>
        <v>54.54545454545454</v>
      </c>
      <c r="I24" s="141">
        <f>I25</f>
        <v>220000</v>
      </c>
      <c r="J24" s="144">
        <f>J25</f>
        <v>0</v>
      </c>
      <c r="K24" s="120"/>
      <c r="N24" s="6"/>
    </row>
    <row r="25" spans="1:14" s="82" customFormat="1" ht="24.75" customHeight="1" thickTop="1">
      <c r="A25" s="121">
        <v>75411</v>
      </c>
      <c r="B25" s="122" t="s">
        <v>30</v>
      </c>
      <c r="C25" s="123">
        <f>F25+I25</f>
        <v>220000</v>
      </c>
      <c r="D25" s="124">
        <f>D26</f>
        <v>0</v>
      </c>
      <c r="E25" s="125">
        <f t="shared" si="2"/>
        <v>0</v>
      </c>
      <c r="F25" s="123"/>
      <c r="G25" s="126"/>
      <c r="H25" s="90"/>
      <c r="I25" s="123">
        <f>I26</f>
        <v>220000</v>
      </c>
      <c r="J25" s="126">
        <f>J26</f>
        <v>0</v>
      </c>
      <c r="K25" s="127"/>
      <c r="N25" s="6"/>
    </row>
    <row r="26" spans="1:14" s="101" customFormat="1" ht="84" customHeight="1">
      <c r="A26" s="92">
        <v>6220</v>
      </c>
      <c r="B26" s="146" t="s">
        <v>31</v>
      </c>
      <c r="C26" s="97">
        <f>I26</f>
        <v>220000</v>
      </c>
      <c r="D26" s="147">
        <f>J26</f>
        <v>0</v>
      </c>
      <c r="E26" s="96"/>
      <c r="F26" s="97"/>
      <c r="G26" s="98"/>
      <c r="H26" s="99"/>
      <c r="I26" s="97">
        <v>220000</v>
      </c>
      <c r="J26" s="98"/>
      <c r="K26" s="148"/>
      <c r="N26" s="102"/>
    </row>
    <row r="27" spans="1:14" s="82" customFormat="1" ht="15" customHeight="1">
      <c r="A27" s="83">
        <v>75412</v>
      </c>
      <c r="B27" s="84" t="s">
        <v>32</v>
      </c>
      <c r="C27" s="88">
        <f t="shared" si="1"/>
        <v>22000</v>
      </c>
      <c r="D27" s="129">
        <f t="shared" si="1"/>
        <v>12000</v>
      </c>
      <c r="E27" s="130">
        <f t="shared" si="2"/>
        <v>54.54545454545454</v>
      </c>
      <c r="F27" s="88">
        <f>SUM(F28)</f>
        <v>22000</v>
      </c>
      <c r="G27" s="89">
        <f>SUM(G28)</f>
        <v>12000</v>
      </c>
      <c r="H27" s="131">
        <f t="shared" si="3"/>
        <v>54.54545454545454</v>
      </c>
      <c r="I27" s="88"/>
      <c r="J27" s="89"/>
      <c r="K27" s="91"/>
      <c r="N27" s="6"/>
    </row>
    <row r="28" spans="1:14" s="107" customFormat="1" ht="49.5" customHeight="1" thickBot="1">
      <c r="A28" s="149">
        <v>2820</v>
      </c>
      <c r="B28" s="150" t="s">
        <v>33</v>
      </c>
      <c r="C28" s="94">
        <f t="shared" si="1"/>
        <v>22000</v>
      </c>
      <c r="D28" s="95">
        <f t="shared" si="1"/>
        <v>12000</v>
      </c>
      <c r="E28" s="69">
        <f t="shared" si="2"/>
        <v>54.54545454545454</v>
      </c>
      <c r="F28" s="151">
        <v>22000</v>
      </c>
      <c r="G28" s="152">
        <v>12000</v>
      </c>
      <c r="H28" s="104">
        <f t="shared" si="3"/>
        <v>54.54545454545454</v>
      </c>
      <c r="I28" s="151"/>
      <c r="J28" s="152"/>
      <c r="K28" s="153"/>
      <c r="M28" s="106"/>
      <c r="N28" s="6"/>
    </row>
    <row r="29" spans="1:14" s="82" customFormat="1" ht="16.5" customHeight="1" thickBot="1" thickTop="1">
      <c r="A29" s="74">
        <v>801</v>
      </c>
      <c r="B29" s="75" t="s">
        <v>34</v>
      </c>
      <c r="C29" s="76">
        <f aca="true" t="shared" si="4" ref="C29:D60">F29+I29</f>
        <v>22627915</v>
      </c>
      <c r="D29" s="77">
        <f t="shared" si="4"/>
        <v>13117639</v>
      </c>
      <c r="E29" s="78">
        <f t="shared" si="2"/>
        <v>57.9710459403794</v>
      </c>
      <c r="F29" s="76">
        <f>F30+F32+F34+F38+F40+F42+F45</f>
        <v>16237428</v>
      </c>
      <c r="G29" s="79">
        <f>G30+G32+G34+G38+G40+G42+G45</f>
        <v>8790304</v>
      </c>
      <c r="H29" s="80">
        <f t="shared" si="3"/>
        <v>54.13606145012621</v>
      </c>
      <c r="I29" s="76">
        <f>I30+I32+I34+I38+I40+I42+I45</f>
        <v>6390487</v>
      </c>
      <c r="J29" s="79">
        <f>J30+J32+J34+J38+J40+J42+J45</f>
        <v>4327335</v>
      </c>
      <c r="K29" s="154">
        <f>J29/I29*100</f>
        <v>67.71526176330536</v>
      </c>
      <c r="N29" s="6"/>
    </row>
    <row r="30" spans="1:14" s="82" customFormat="1" ht="17.25" customHeight="1" thickTop="1">
      <c r="A30" s="83">
        <v>80101</v>
      </c>
      <c r="B30" s="84" t="s">
        <v>35</v>
      </c>
      <c r="C30" s="85">
        <f t="shared" si="4"/>
        <v>850000</v>
      </c>
      <c r="D30" s="86">
        <f t="shared" si="4"/>
        <v>414596</v>
      </c>
      <c r="E30" s="87">
        <f t="shared" si="2"/>
        <v>48.776</v>
      </c>
      <c r="F30" s="88">
        <f>SUM(F31:F31)</f>
        <v>850000</v>
      </c>
      <c r="G30" s="89">
        <f>SUM(G31:G31)</f>
        <v>414596</v>
      </c>
      <c r="H30" s="155">
        <f t="shared" si="3"/>
        <v>48.776</v>
      </c>
      <c r="I30" s="88"/>
      <c r="J30" s="89"/>
      <c r="K30" s="91"/>
      <c r="N30" s="6"/>
    </row>
    <row r="31" spans="1:14" s="107" customFormat="1" ht="37.5" customHeight="1">
      <c r="A31" s="132">
        <v>2540</v>
      </c>
      <c r="B31" s="133" t="s">
        <v>36</v>
      </c>
      <c r="C31" s="134">
        <f t="shared" si="4"/>
        <v>850000</v>
      </c>
      <c r="D31" s="135">
        <f t="shared" si="4"/>
        <v>414596</v>
      </c>
      <c r="E31" s="136"/>
      <c r="F31" s="134">
        <v>850000</v>
      </c>
      <c r="G31" s="137">
        <v>414596</v>
      </c>
      <c r="H31" s="138">
        <f t="shared" si="3"/>
        <v>48.776</v>
      </c>
      <c r="I31" s="134"/>
      <c r="J31" s="137"/>
      <c r="K31" s="105"/>
      <c r="M31" s="106"/>
      <c r="N31" s="6"/>
    </row>
    <row r="32" spans="1:11" s="82" customFormat="1" ht="27" customHeight="1">
      <c r="A32" s="156">
        <v>80103</v>
      </c>
      <c r="B32" s="84" t="s">
        <v>37</v>
      </c>
      <c r="C32" s="88">
        <f t="shared" si="4"/>
        <v>85128</v>
      </c>
      <c r="D32" s="129">
        <f t="shared" si="4"/>
        <v>52518</v>
      </c>
      <c r="E32" s="130">
        <f t="shared" si="2"/>
        <v>61.69297998308429</v>
      </c>
      <c r="F32" s="88">
        <f>SUM(F33:F33)</f>
        <v>85128</v>
      </c>
      <c r="G32" s="89">
        <f>SUM(G33:G33)</f>
        <v>52518</v>
      </c>
      <c r="H32" s="131">
        <f t="shared" si="3"/>
        <v>61.69297998308429</v>
      </c>
      <c r="I32" s="88"/>
      <c r="J32" s="89"/>
      <c r="K32" s="91"/>
    </row>
    <row r="33" spans="1:13" s="107" customFormat="1" ht="34.5" customHeight="1">
      <c r="A33" s="157">
        <v>2540</v>
      </c>
      <c r="B33" s="133" t="s">
        <v>36</v>
      </c>
      <c r="C33" s="134">
        <f t="shared" si="4"/>
        <v>85128</v>
      </c>
      <c r="D33" s="135">
        <f t="shared" si="4"/>
        <v>52518</v>
      </c>
      <c r="E33" s="136"/>
      <c r="F33" s="134">
        <v>85128</v>
      </c>
      <c r="G33" s="137">
        <v>52518</v>
      </c>
      <c r="H33" s="138">
        <f t="shared" si="3"/>
        <v>61.69297998308429</v>
      </c>
      <c r="I33" s="134"/>
      <c r="J33" s="137"/>
      <c r="K33" s="105"/>
      <c r="M33" s="106"/>
    </row>
    <row r="34" spans="1:14" s="82" customFormat="1" ht="16.5" customHeight="1">
      <c r="A34" s="156">
        <v>80104</v>
      </c>
      <c r="B34" s="84" t="s">
        <v>38</v>
      </c>
      <c r="C34" s="88">
        <f t="shared" si="4"/>
        <v>14648300</v>
      </c>
      <c r="D34" s="129">
        <f t="shared" si="4"/>
        <v>8002918</v>
      </c>
      <c r="E34" s="130">
        <f>D34/C34*100</f>
        <v>54.633766375620375</v>
      </c>
      <c r="F34" s="88">
        <f>SUM(F35:F37)</f>
        <v>14648300</v>
      </c>
      <c r="G34" s="89">
        <f>SUM(G35:G37)</f>
        <v>8002918</v>
      </c>
      <c r="H34" s="131">
        <f>G34/F34*100</f>
        <v>54.633766375620375</v>
      </c>
      <c r="I34" s="88"/>
      <c r="J34" s="89"/>
      <c r="K34" s="91"/>
      <c r="N34" s="158"/>
    </row>
    <row r="35" spans="1:14" s="106" customFormat="1" ht="24" customHeight="1">
      <c r="A35" s="159">
        <v>2510</v>
      </c>
      <c r="B35" s="160" t="s">
        <v>39</v>
      </c>
      <c r="C35" s="161">
        <f t="shared" si="4"/>
        <v>13966300</v>
      </c>
      <c r="D35" s="162">
        <f t="shared" si="4"/>
        <v>7778800</v>
      </c>
      <c r="E35" s="163">
        <f>D35/C35*100</f>
        <v>55.69692760430465</v>
      </c>
      <c r="F35" s="161">
        <v>13966300</v>
      </c>
      <c r="G35" s="164">
        <v>7778800</v>
      </c>
      <c r="H35" s="165">
        <f>G35/F35*100</f>
        <v>55.69692760430465</v>
      </c>
      <c r="I35" s="161"/>
      <c r="J35" s="164"/>
      <c r="K35" s="105"/>
      <c r="N35" s="107"/>
    </row>
    <row r="36" spans="1:14" s="106" customFormat="1" ht="36.75" customHeight="1">
      <c r="A36" s="166">
        <v>2540</v>
      </c>
      <c r="B36" s="93" t="s">
        <v>36</v>
      </c>
      <c r="C36" s="94">
        <f t="shared" si="4"/>
        <v>315000</v>
      </c>
      <c r="D36" s="95">
        <f t="shared" si="4"/>
        <v>224118</v>
      </c>
      <c r="E36" s="69">
        <f>D36/C36*100</f>
        <v>71.14857142857143</v>
      </c>
      <c r="F36" s="94">
        <v>315000</v>
      </c>
      <c r="G36" s="103">
        <v>224118</v>
      </c>
      <c r="H36" s="104">
        <f>G36/F36*100</f>
        <v>71.14857142857143</v>
      </c>
      <c r="I36" s="94"/>
      <c r="J36" s="103"/>
      <c r="K36" s="105"/>
      <c r="N36" s="107"/>
    </row>
    <row r="37" spans="1:14" s="106" customFormat="1" ht="63" customHeight="1">
      <c r="A37" s="167">
        <v>6210</v>
      </c>
      <c r="B37" s="150" t="s">
        <v>24</v>
      </c>
      <c r="C37" s="168">
        <f t="shared" si="4"/>
        <v>367000</v>
      </c>
      <c r="D37" s="169">
        <f t="shared" si="4"/>
        <v>0</v>
      </c>
      <c r="E37" s="170">
        <f>D37/C37*100</f>
        <v>0</v>
      </c>
      <c r="F37" s="168">
        <v>367000</v>
      </c>
      <c r="G37" s="171"/>
      <c r="H37" s="172">
        <f>G37/F37*100</f>
        <v>0</v>
      </c>
      <c r="I37" s="168"/>
      <c r="J37" s="171"/>
      <c r="K37" s="105"/>
      <c r="N37" s="107"/>
    </row>
    <row r="38" spans="1:14" s="82" customFormat="1" ht="15" customHeight="1">
      <c r="A38" s="83">
        <v>80110</v>
      </c>
      <c r="B38" s="84" t="s">
        <v>40</v>
      </c>
      <c r="C38" s="88">
        <f t="shared" si="4"/>
        <v>600000</v>
      </c>
      <c r="D38" s="129">
        <f t="shared" si="4"/>
        <v>289046</v>
      </c>
      <c r="E38" s="130">
        <f t="shared" si="2"/>
        <v>48.17433333333334</v>
      </c>
      <c r="F38" s="88">
        <f>SUM(F39:F39)</f>
        <v>600000</v>
      </c>
      <c r="G38" s="89">
        <f>SUM(G39:G39)</f>
        <v>289046</v>
      </c>
      <c r="H38" s="131">
        <f t="shared" si="3"/>
        <v>48.17433333333334</v>
      </c>
      <c r="I38" s="88"/>
      <c r="J38" s="89"/>
      <c r="K38" s="91"/>
      <c r="N38" s="158"/>
    </row>
    <row r="39" spans="1:14" s="106" customFormat="1" ht="35.25" customHeight="1">
      <c r="A39" s="65">
        <v>2540</v>
      </c>
      <c r="B39" s="133" t="s">
        <v>36</v>
      </c>
      <c r="C39" s="94">
        <f t="shared" si="4"/>
        <v>600000</v>
      </c>
      <c r="D39" s="95">
        <f t="shared" si="4"/>
        <v>289046</v>
      </c>
      <c r="E39" s="69"/>
      <c r="F39" s="94">
        <v>600000</v>
      </c>
      <c r="G39" s="103">
        <v>289046</v>
      </c>
      <c r="H39" s="104">
        <f t="shared" si="3"/>
        <v>48.17433333333334</v>
      </c>
      <c r="I39" s="94"/>
      <c r="J39" s="103"/>
      <c r="K39" s="105"/>
      <c r="N39" s="107"/>
    </row>
    <row r="40" spans="1:14" s="175" customFormat="1" ht="15" customHeight="1">
      <c r="A40" s="83">
        <v>80120</v>
      </c>
      <c r="B40" s="84" t="s">
        <v>41</v>
      </c>
      <c r="C40" s="88">
        <f t="shared" si="4"/>
        <v>1670985</v>
      </c>
      <c r="D40" s="129">
        <f t="shared" si="4"/>
        <v>1267082</v>
      </c>
      <c r="E40" s="130">
        <f t="shared" si="2"/>
        <v>75.82844848996251</v>
      </c>
      <c r="F40" s="88"/>
      <c r="G40" s="89"/>
      <c r="H40" s="173"/>
      <c r="I40" s="88">
        <f>SUM(I41:I41)</f>
        <v>1670985</v>
      </c>
      <c r="J40" s="89">
        <f>SUM(J41:J41)</f>
        <v>1267082</v>
      </c>
      <c r="K40" s="174">
        <f>J40/I40*100</f>
        <v>75.82844848996251</v>
      </c>
      <c r="M40" s="82"/>
      <c r="N40" s="158"/>
    </row>
    <row r="41" spans="1:14" s="177" customFormat="1" ht="36" customHeight="1">
      <c r="A41" s="65">
        <v>2540</v>
      </c>
      <c r="B41" s="133" t="s">
        <v>36</v>
      </c>
      <c r="C41" s="94">
        <f t="shared" si="4"/>
        <v>1670985</v>
      </c>
      <c r="D41" s="95">
        <f t="shared" si="4"/>
        <v>1267082</v>
      </c>
      <c r="E41" s="69"/>
      <c r="F41" s="94"/>
      <c r="G41" s="103"/>
      <c r="H41" s="176"/>
      <c r="I41" s="94">
        <v>1670985</v>
      </c>
      <c r="J41" s="103">
        <v>1267082</v>
      </c>
      <c r="K41" s="128">
        <f>J41/I41*100</f>
        <v>75.82844848996251</v>
      </c>
      <c r="M41" s="106"/>
      <c r="N41" s="107"/>
    </row>
    <row r="42" spans="1:14" s="178" customFormat="1" ht="14.25" customHeight="1">
      <c r="A42" s="83">
        <v>80130</v>
      </c>
      <c r="B42" s="84" t="s">
        <v>42</v>
      </c>
      <c r="C42" s="88">
        <f t="shared" si="4"/>
        <v>4719502</v>
      </c>
      <c r="D42" s="129">
        <f t="shared" si="4"/>
        <v>3060253</v>
      </c>
      <c r="E42" s="130">
        <f t="shared" si="2"/>
        <v>64.8427100994978</v>
      </c>
      <c r="F42" s="88"/>
      <c r="G42" s="89"/>
      <c r="H42" s="173"/>
      <c r="I42" s="88">
        <f>SUM(I43:I44)</f>
        <v>4719502</v>
      </c>
      <c r="J42" s="89">
        <f>SUM(J43:J44)</f>
        <v>3060253</v>
      </c>
      <c r="K42" s="174">
        <f>J42/I42*100</f>
        <v>64.8427100994978</v>
      </c>
      <c r="M42" s="82"/>
      <c r="N42" s="158"/>
    </row>
    <row r="43" spans="1:14" s="177" customFormat="1" ht="37.5" customHeight="1">
      <c r="A43" s="132">
        <v>2540</v>
      </c>
      <c r="B43" s="133" t="s">
        <v>36</v>
      </c>
      <c r="C43" s="134">
        <f t="shared" si="4"/>
        <v>4194502</v>
      </c>
      <c r="D43" s="135">
        <f t="shared" si="4"/>
        <v>2785515</v>
      </c>
      <c r="E43" s="136">
        <f t="shared" si="2"/>
        <v>66.40871788832142</v>
      </c>
      <c r="F43" s="134"/>
      <c r="G43" s="137"/>
      <c r="H43" s="179"/>
      <c r="I43" s="134">
        <v>4194502</v>
      </c>
      <c r="J43" s="137">
        <v>2785515</v>
      </c>
      <c r="K43" s="128">
        <f>J43/I43*100</f>
        <v>66.40871788832142</v>
      </c>
      <c r="M43" s="106"/>
      <c r="N43" s="107"/>
    </row>
    <row r="44" spans="1:14" s="177" customFormat="1" ht="53.25" customHeight="1">
      <c r="A44" s="65">
        <v>2590</v>
      </c>
      <c r="B44" s="150" t="s">
        <v>43</v>
      </c>
      <c r="C44" s="94">
        <f>I44</f>
        <v>525000</v>
      </c>
      <c r="D44" s="95">
        <f>J44</f>
        <v>274738</v>
      </c>
      <c r="E44" s="69">
        <f t="shared" si="2"/>
        <v>52.331047619047624</v>
      </c>
      <c r="F44" s="94"/>
      <c r="G44" s="103"/>
      <c r="H44" s="176"/>
      <c r="I44" s="94">
        <v>525000</v>
      </c>
      <c r="J44" s="103">
        <v>274738</v>
      </c>
      <c r="K44" s="128"/>
      <c r="M44" s="106"/>
      <c r="N44" s="107"/>
    </row>
    <row r="45" spans="1:14" s="82" customFormat="1" ht="19.5" customHeight="1">
      <c r="A45" s="83">
        <v>80195</v>
      </c>
      <c r="B45" s="84" t="s">
        <v>28</v>
      </c>
      <c r="C45" s="88">
        <f t="shared" si="4"/>
        <v>54000</v>
      </c>
      <c r="D45" s="129">
        <f t="shared" si="4"/>
        <v>31226</v>
      </c>
      <c r="E45" s="130">
        <f t="shared" si="2"/>
        <v>57.82592592592592</v>
      </c>
      <c r="F45" s="88">
        <f>SUM(F46:F48)</f>
        <v>54000</v>
      </c>
      <c r="G45" s="89">
        <f>SUM(G46:G48)</f>
        <v>31226</v>
      </c>
      <c r="H45" s="131">
        <f>G45/F45*100</f>
        <v>57.82592592592592</v>
      </c>
      <c r="I45" s="88"/>
      <c r="J45" s="89"/>
      <c r="K45" s="174"/>
      <c r="N45" s="158"/>
    </row>
    <row r="46" spans="1:13" s="107" customFormat="1" ht="40.5" customHeight="1">
      <c r="A46" s="65">
        <v>2540</v>
      </c>
      <c r="B46" s="93" t="s">
        <v>44</v>
      </c>
      <c r="C46" s="94">
        <f t="shared" si="4"/>
        <v>15000</v>
      </c>
      <c r="D46" s="95">
        <f t="shared" si="4"/>
        <v>11839</v>
      </c>
      <c r="E46" s="69">
        <f t="shared" si="2"/>
        <v>78.92666666666666</v>
      </c>
      <c r="F46" s="94">
        <v>15000</v>
      </c>
      <c r="G46" s="103">
        <v>11839</v>
      </c>
      <c r="H46" s="104">
        <f>G46/F46*100</f>
        <v>78.92666666666666</v>
      </c>
      <c r="I46" s="94"/>
      <c r="J46" s="103"/>
      <c r="K46" s="128"/>
      <c r="M46" s="106"/>
    </row>
    <row r="47" spans="1:13" s="107" customFormat="1" ht="39.75" customHeight="1">
      <c r="A47" s="65">
        <v>2570</v>
      </c>
      <c r="B47" s="93" t="s">
        <v>45</v>
      </c>
      <c r="C47" s="94">
        <f t="shared" si="4"/>
        <v>15000</v>
      </c>
      <c r="D47" s="95">
        <f t="shared" si="4"/>
        <v>9387</v>
      </c>
      <c r="E47" s="69">
        <f t="shared" si="2"/>
        <v>62.580000000000005</v>
      </c>
      <c r="F47" s="94">
        <v>15000</v>
      </c>
      <c r="G47" s="103">
        <v>9387</v>
      </c>
      <c r="H47" s="104"/>
      <c r="I47" s="94"/>
      <c r="J47" s="103"/>
      <c r="K47" s="128"/>
      <c r="M47" s="106"/>
    </row>
    <row r="48" spans="1:13" s="107" customFormat="1" ht="52.5" customHeight="1" thickBot="1">
      <c r="A48" s="65">
        <v>2820</v>
      </c>
      <c r="B48" s="93" t="s">
        <v>33</v>
      </c>
      <c r="C48" s="94">
        <f t="shared" si="4"/>
        <v>24000</v>
      </c>
      <c r="D48" s="95"/>
      <c r="E48" s="69"/>
      <c r="F48" s="94">
        <v>24000</v>
      </c>
      <c r="G48" s="103">
        <v>10000</v>
      </c>
      <c r="H48" s="104">
        <f>G48/F48*100</f>
        <v>41.66666666666667</v>
      </c>
      <c r="I48" s="94"/>
      <c r="J48" s="103"/>
      <c r="K48" s="128"/>
      <c r="M48" s="106"/>
    </row>
    <row r="49" spans="1:13" s="107" customFormat="1" ht="25.5" customHeight="1" thickBot="1" thickTop="1">
      <c r="A49" s="49">
        <v>803</v>
      </c>
      <c r="B49" s="108" t="s">
        <v>46</v>
      </c>
      <c r="C49" s="109">
        <f>F49</f>
        <v>18000</v>
      </c>
      <c r="D49" s="110">
        <f>D50</f>
        <v>12000</v>
      </c>
      <c r="E49" s="53">
        <f>D49/C49*100</f>
        <v>66.66666666666666</v>
      </c>
      <c r="F49" s="109">
        <f>F50</f>
        <v>18000</v>
      </c>
      <c r="G49" s="111">
        <f>G50</f>
        <v>12000</v>
      </c>
      <c r="H49" s="112"/>
      <c r="I49" s="109"/>
      <c r="J49" s="111"/>
      <c r="K49" s="128"/>
      <c r="M49" s="106"/>
    </row>
    <row r="50" spans="1:13" s="107" customFormat="1" ht="27.75" customHeight="1" thickTop="1">
      <c r="A50" s="58">
        <v>80309</v>
      </c>
      <c r="B50" s="115" t="s">
        <v>47</v>
      </c>
      <c r="C50" s="116">
        <f>F50</f>
        <v>18000</v>
      </c>
      <c r="D50" s="117">
        <f>D51</f>
        <v>12000</v>
      </c>
      <c r="E50" s="62"/>
      <c r="F50" s="116">
        <f>F51</f>
        <v>18000</v>
      </c>
      <c r="G50" s="118">
        <f>G51</f>
        <v>12000</v>
      </c>
      <c r="H50" s="119"/>
      <c r="I50" s="116"/>
      <c r="J50" s="118"/>
      <c r="K50" s="128"/>
      <c r="M50" s="106"/>
    </row>
    <row r="51" spans="1:13" s="107" customFormat="1" ht="30.75" customHeight="1" thickBot="1">
      <c r="A51" s="65">
        <v>2520</v>
      </c>
      <c r="B51" s="93" t="s">
        <v>48</v>
      </c>
      <c r="C51" s="94">
        <f>F51</f>
        <v>18000</v>
      </c>
      <c r="D51" s="95">
        <f>G51</f>
        <v>12000</v>
      </c>
      <c r="E51" s="69"/>
      <c r="F51" s="94">
        <v>18000</v>
      </c>
      <c r="G51" s="103">
        <v>12000</v>
      </c>
      <c r="H51" s="104"/>
      <c r="I51" s="94"/>
      <c r="J51" s="103"/>
      <c r="K51" s="128"/>
      <c r="M51" s="106"/>
    </row>
    <row r="52" spans="1:14" s="82" customFormat="1" ht="23.25" customHeight="1" thickBot="1" thickTop="1">
      <c r="A52" s="74">
        <v>851</v>
      </c>
      <c r="B52" s="75" t="s">
        <v>49</v>
      </c>
      <c r="C52" s="76">
        <f t="shared" si="4"/>
        <v>1080000</v>
      </c>
      <c r="D52" s="77">
        <f t="shared" si="4"/>
        <v>660988</v>
      </c>
      <c r="E52" s="78">
        <f>D52/C52*100</f>
        <v>61.202592592592595</v>
      </c>
      <c r="F52" s="76">
        <f>SUM(F53+F55+F57)</f>
        <v>1080000</v>
      </c>
      <c r="G52" s="79">
        <f>SUM(G53+G55+G57)</f>
        <v>660988</v>
      </c>
      <c r="H52" s="80">
        <f>G52/F52*100</f>
        <v>61.202592592592595</v>
      </c>
      <c r="I52" s="76"/>
      <c r="J52" s="79"/>
      <c r="K52" s="180"/>
      <c r="N52" s="158"/>
    </row>
    <row r="53" spans="1:14" s="82" customFormat="1" ht="18.75" customHeight="1" thickTop="1">
      <c r="A53" s="83">
        <v>85153</v>
      </c>
      <c r="B53" s="84" t="s">
        <v>50</v>
      </c>
      <c r="C53" s="88">
        <f t="shared" si="4"/>
        <v>100000</v>
      </c>
      <c r="D53" s="129">
        <f t="shared" si="4"/>
        <v>49015</v>
      </c>
      <c r="E53" s="130">
        <f>D53/C53*100</f>
        <v>49.015</v>
      </c>
      <c r="F53" s="88">
        <f>SUM(F54:F54)</f>
        <v>100000</v>
      </c>
      <c r="G53" s="89">
        <f>SUM(G54:G54)</f>
        <v>49015</v>
      </c>
      <c r="H53" s="131">
        <f aca="true" t="shared" si="5" ref="H53:H59">G53/F53*100</f>
        <v>49.015</v>
      </c>
      <c r="I53" s="88"/>
      <c r="J53" s="89"/>
      <c r="K53" s="91"/>
      <c r="N53" s="158"/>
    </row>
    <row r="54" spans="1:13" s="107" customFormat="1" ht="54" customHeight="1">
      <c r="A54" s="181">
        <v>2820</v>
      </c>
      <c r="B54" s="150" t="s">
        <v>20</v>
      </c>
      <c r="C54" s="168">
        <f t="shared" si="4"/>
        <v>100000</v>
      </c>
      <c r="D54" s="169">
        <f t="shared" si="4"/>
        <v>49015</v>
      </c>
      <c r="E54" s="170"/>
      <c r="F54" s="168">
        <v>100000</v>
      </c>
      <c r="G54" s="171">
        <v>49015</v>
      </c>
      <c r="H54" s="172">
        <f t="shared" si="5"/>
        <v>49.015</v>
      </c>
      <c r="I54" s="168"/>
      <c r="J54" s="171"/>
      <c r="K54" s="105"/>
      <c r="M54" s="106"/>
    </row>
    <row r="55" spans="1:14" s="82" customFormat="1" ht="18.75" customHeight="1">
      <c r="A55" s="83">
        <v>85154</v>
      </c>
      <c r="B55" s="84" t="s">
        <v>51</v>
      </c>
      <c r="C55" s="88">
        <f t="shared" si="4"/>
        <v>800000</v>
      </c>
      <c r="D55" s="129">
        <f t="shared" si="4"/>
        <v>528973</v>
      </c>
      <c r="E55" s="130">
        <f>D55/C55*100</f>
        <v>66.121625</v>
      </c>
      <c r="F55" s="88">
        <f>SUM(F56:F56)</f>
        <v>800000</v>
      </c>
      <c r="G55" s="89">
        <f>SUM(G56:G56)</f>
        <v>528973</v>
      </c>
      <c r="H55" s="131">
        <f t="shared" si="5"/>
        <v>66.121625</v>
      </c>
      <c r="I55" s="88"/>
      <c r="J55" s="89"/>
      <c r="K55" s="91"/>
      <c r="N55" s="158"/>
    </row>
    <row r="56" spans="1:13" s="107" customFormat="1" ht="50.25" customHeight="1">
      <c r="A56" s="149">
        <v>2820</v>
      </c>
      <c r="B56" s="150" t="s">
        <v>20</v>
      </c>
      <c r="C56" s="168">
        <f t="shared" si="4"/>
        <v>800000</v>
      </c>
      <c r="D56" s="169">
        <f t="shared" si="4"/>
        <v>528973</v>
      </c>
      <c r="E56" s="170">
        <f>D56/C56*100</f>
        <v>66.121625</v>
      </c>
      <c r="F56" s="168">
        <v>800000</v>
      </c>
      <c r="G56" s="171">
        <v>528973</v>
      </c>
      <c r="H56" s="172">
        <f t="shared" si="5"/>
        <v>66.121625</v>
      </c>
      <c r="I56" s="168"/>
      <c r="J56" s="171"/>
      <c r="K56" s="105"/>
      <c r="M56" s="106"/>
    </row>
    <row r="57" spans="1:14" s="178" customFormat="1" ht="16.5" customHeight="1">
      <c r="A57" s="83">
        <v>85195</v>
      </c>
      <c r="B57" s="84" t="s">
        <v>28</v>
      </c>
      <c r="C57" s="88">
        <f t="shared" si="4"/>
        <v>180000</v>
      </c>
      <c r="D57" s="129">
        <f t="shared" si="4"/>
        <v>83000</v>
      </c>
      <c r="E57" s="130">
        <f>D57/C57*100</f>
        <v>46.111111111111114</v>
      </c>
      <c r="F57" s="88">
        <f>SUM(F58:F59)</f>
        <v>180000</v>
      </c>
      <c r="G57" s="89">
        <f>SUM(G58:G58)</f>
        <v>83000</v>
      </c>
      <c r="H57" s="131">
        <f t="shared" si="5"/>
        <v>46.111111111111114</v>
      </c>
      <c r="I57" s="88"/>
      <c r="J57" s="89"/>
      <c r="K57" s="91"/>
      <c r="M57" s="82"/>
      <c r="N57" s="158"/>
    </row>
    <row r="58" spans="1:14" s="177" customFormat="1" ht="54.75" customHeight="1">
      <c r="A58" s="65">
        <v>2820</v>
      </c>
      <c r="B58" s="93" t="s">
        <v>20</v>
      </c>
      <c r="C58" s="94">
        <f t="shared" si="4"/>
        <v>144000</v>
      </c>
      <c r="D58" s="95">
        <f t="shared" si="4"/>
        <v>83000</v>
      </c>
      <c r="E58" s="69"/>
      <c r="F58" s="94">
        <v>144000</v>
      </c>
      <c r="G58" s="103">
        <v>83000</v>
      </c>
      <c r="H58" s="104">
        <f t="shared" si="5"/>
        <v>57.638888888888886</v>
      </c>
      <c r="I58" s="94"/>
      <c r="J58" s="103"/>
      <c r="K58" s="105"/>
      <c r="M58" s="106"/>
      <c r="N58" s="107"/>
    </row>
    <row r="59" spans="1:14" s="177" customFormat="1" ht="60.75" customHeight="1" thickBot="1">
      <c r="A59" s="65">
        <v>6210</v>
      </c>
      <c r="B59" s="150" t="s">
        <v>24</v>
      </c>
      <c r="C59" s="94">
        <f t="shared" si="4"/>
        <v>36000</v>
      </c>
      <c r="D59" s="95"/>
      <c r="E59" s="69"/>
      <c r="F59" s="94">
        <v>36000</v>
      </c>
      <c r="G59" s="103"/>
      <c r="H59" s="104">
        <f t="shared" si="5"/>
        <v>0</v>
      </c>
      <c r="I59" s="94"/>
      <c r="J59" s="103"/>
      <c r="K59" s="105"/>
      <c r="M59" s="106"/>
      <c r="N59" s="107"/>
    </row>
    <row r="60" spans="1:14" s="82" customFormat="1" ht="23.25" customHeight="1" thickBot="1" thickTop="1">
      <c r="A60" s="74">
        <v>852</v>
      </c>
      <c r="B60" s="75" t="s">
        <v>52</v>
      </c>
      <c r="C60" s="76">
        <f t="shared" si="4"/>
        <v>1434700</v>
      </c>
      <c r="D60" s="77">
        <f t="shared" si="4"/>
        <v>732936</v>
      </c>
      <c r="E60" s="78">
        <f>D60/C60*100</f>
        <v>51.0863595176692</v>
      </c>
      <c r="F60" s="76">
        <f>F61+F64+F66+F68+F70</f>
        <v>657200</v>
      </c>
      <c r="G60" s="79">
        <f>G61+G64+G66+G68+G70</f>
        <v>341600</v>
      </c>
      <c r="H60" s="80">
        <f>G60/F60*100</f>
        <v>51.9780888618381</v>
      </c>
      <c r="I60" s="76">
        <f>I61+I66+I68+I70</f>
        <v>777500</v>
      </c>
      <c r="J60" s="79">
        <f>J61+J66+J68+J70</f>
        <v>391336</v>
      </c>
      <c r="K60" s="120">
        <f>J60/I60*100</f>
        <v>50.33260450160771</v>
      </c>
      <c r="N60" s="158"/>
    </row>
    <row r="61" spans="1:11" s="82" customFormat="1" ht="40.5" customHeight="1" thickTop="1">
      <c r="A61" s="83">
        <v>85201</v>
      </c>
      <c r="B61" s="84" t="s">
        <v>53</v>
      </c>
      <c r="C61" s="88">
        <f aca="true" t="shared" si="6" ref="C61:D118">F61+I61</f>
        <v>458000</v>
      </c>
      <c r="D61" s="129">
        <f t="shared" si="6"/>
        <v>221025</v>
      </c>
      <c r="E61" s="130">
        <f aca="true" t="shared" si="7" ref="E61:E68">D61/C61*100</f>
        <v>48.258733624454145</v>
      </c>
      <c r="F61" s="88"/>
      <c r="G61" s="89"/>
      <c r="H61" s="182"/>
      <c r="I61" s="88">
        <f>SUM(I62:I63)</f>
        <v>458000</v>
      </c>
      <c r="J61" s="89">
        <f>SUM(J62:J63)</f>
        <v>221025</v>
      </c>
      <c r="K61" s="183"/>
    </row>
    <row r="62" spans="1:13" s="107" customFormat="1" ht="63" customHeight="1">
      <c r="A62" s="184">
        <v>2320</v>
      </c>
      <c r="B62" s="160" t="s">
        <v>27</v>
      </c>
      <c r="C62" s="161">
        <f t="shared" si="6"/>
        <v>412000</v>
      </c>
      <c r="D62" s="162">
        <f t="shared" si="6"/>
        <v>198025</v>
      </c>
      <c r="E62" s="163">
        <f t="shared" si="7"/>
        <v>48.064320388349515</v>
      </c>
      <c r="F62" s="161"/>
      <c r="G62" s="164"/>
      <c r="H62" s="165"/>
      <c r="I62" s="161">
        <v>412000</v>
      </c>
      <c r="J62" s="164">
        <v>198025</v>
      </c>
      <c r="K62" s="185"/>
      <c r="M62" s="106"/>
    </row>
    <row r="63" spans="1:11" s="106" customFormat="1" ht="51.75" customHeight="1">
      <c r="A63" s="149">
        <v>2820</v>
      </c>
      <c r="B63" s="150" t="s">
        <v>20</v>
      </c>
      <c r="C63" s="168">
        <f t="shared" si="6"/>
        <v>46000</v>
      </c>
      <c r="D63" s="169">
        <f t="shared" si="6"/>
        <v>23000</v>
      </c>
      <c r="E63" s="170">
        <f t="shared" si="7"/>
        <v>50</v>
      </c>
      <c r="F63" s="168"/>
      <c r="G63" s="171"/>
      <c r="H63" s="172"/>
      <c r="I63" s="168">
        <v>46000</v>
      </c>
      <c r="J63" s="171">
        <v>23000</v>
      </c>
      <c r="K63" s="185"/>
    </row>
    <row r="64" spans="1:11" s="106" customFormat="1" ht="18.75" customHeight="1">
      <c r="A64" s="186">
        <v>85203</v>
      </c>
      <c r="B64" s="187" t="s">
        <v>54</v>
      </c>
      <c r="C64" s="188">
        <f>F64</f>
        <v>507200</v>
      </c>
      <c r="D64" s="189">
        <f>D65</f>
        <v>253600</v>
      </c>
      <c r="E64" s="190">
        <f t="shared" si="7"/>
        <v>50</v>
      </c>
      <c r="F64" s="188">
        <f>F65</f>
        <v>507200</v>
      </c>
      <c r="G64" s="191">
        <f>G65</f>
        <v>253600</v>
      </c>
      <c r="H64" s="192"/>
      <c r="I64" s="188"/>
      <c r="J64" s="191"/>
      <c r="K64" s="185"/>
    </row>
    <row r="65" spans="1:11" s="106" customFormat="1" ht="49.5" customHeight="1">
      <c r="A65" s="149">
        <v>2820</v>
      </c>
      <c r="B65" s="93" t="s">
        <v>20</v>
      </c>
      <c r="C65" s="168">
        <f>F65</f>
        <v>507200</v>
      </c>
      <c r="D65" s="169">
        <f>G65</f>
        <v>253600</v>
      </c>
      <c r="E65" s="170"/>
      <c r="F65" s="168">
        <v>507200</v>
      </c>
      <c r="G65" s="171">
        <v>253600</v>
      </c>
      <c r="H65" s="172"/>
      <c r="I65" s="168"/>
      <c r="J65" s="171"/>
      <c r="K65" s="185"/>
    </row>
    <row r="66" spans="1:11" s="82" customFormat="1" ht="18" customHeight="1">
      <c r="A66" s="193">
        <v>85204</v>
      </c>
      <c r="B66" s="84" t="s">
        <v>55</v>
      </c>
      <c r="C66" s="88">
        <f t="shared" si="6"/>
        <v>123500</v>
      </c>
      <c r="D66" s="129">
        <f t="shared" si="6"/>
        <v>70311</v>
      </c>
      <c r="E66" s="194">
        <f t="shared" si="7"/>
        <v>56.93198380566802</v>
      </c>
      <c r="F66" s="85"/>
      <c r="G66" s="195"/>
      <c r="H66" s="131"/>
      <c r="I66" s="88">
        <f>I67</f>
        <v>123500</v>
      </c>
      <c r="J66" s="89">
        <f>J67</f>
        <v>70311</v>
      </c>
      <c r="K66" s="91"/>
    </row>
    <row r="67" spans="1:11" s="106" customFormat="1" ht="61.5" customHeight="1">
      <c r="A67" s="132">
        <v>2320</v>
      </c>
      <c r="B67" s="133" t="s">
        <v>27</v>
      </c>
      <c r="C67" s="134">
        <f t="shared" si="6"/>
        <v>123500</v>
      </c>
      <c r="D67" s="135">
        <f t="shared" si="6"/>
        <v>70311</v>
      </c>
      <c r="E67" s="136"/>
      <c r="F67" s="134"/>
      <c r="G67" s="137"/>
      <c r="H67" s="138"/>
      <c r="I67" s="134">
        <v>123500</v>
      </c>
      <c r="J67" s="137">
        <v>70311</v>
      </c>
      <c r="K67" s="185"/>
    </row>
    <row r="68" spans="1:11" s="82" customFormat="1" ht="56.25" customHeight="1">
      <c r="A68" s="83">
        <v>85220</v>
      </c>
      <c r="B68" s="84" t="s">
        <v>56</v>
      </c>
      <c r="C68" s="88">
        <f t="shared" si="6"/>
        <v>196000</v>
      </c>
      <c r="D68" s="129">
        <f t="shared" si="6"/>
        <v>100000</v>
      </c>
      <c r="E68" s="130">
        <f t="shared" si="7"/>
        <v>51.02040816326531</v>
      </c>
      <c r="F68" s="88"/>
      <c r="G68" s="89"/>
      <c r="H68" s="131"/>
      <c r="I68" s="88">
        <f>I69</f>
        <v>196000</v>
      </c>
      <c r="J68" s="89">
        <f>J69</f>
        <v>100000</v>
      </c>
      <c r="K68" s="91"/>
    </row>
    <row r="69" spans="1:11" s="106" customFormat="1" ht="53.25" customHeight="1">
      <c r="A69" s="149">
        <v>2820</v>
      </c>
      <c r="B69" s="160" t="s">
        <v>20</v>
      </c>
      <c r="C69" s="161">
        <f t="shared" si="6"/>
        <v>196000</v>
      </c>
      <c r="D69" s="162">
        <f t="shared" si="6"/>
        <v>100000</v>
      </c>
      <c r="E69" s="170"/>
      <c r="F69" s="168"/>
      <c r="G69" s="171"/>
      <c r="H69" s="138"/>
      <c r="I69" s="134">
        <v>196000</v>
      </c>
      <c r="J69" s="137">
        <v>100000</v>
      </c>
      <c r="K69" s="185"/>
    </row>
    <row r="70" spans="1:11" s="82" customFormat="1" ht="16.5" customHeight="1">
      <c r="A70" s="83">
        <v>85295</v>
      </c>
      <c r="B70" s="84" t="s">
        <v>28</v>
      </c>
      <c r="C70" s="88">
        <f t="shared" si="6"/>
        <v>150000</v>
      </c>
      <c r="D70" s="129">
        <f t="shared" si="6"/>
        <v>88000</v>
      </c>
      <c r="E70" s="130">
        <f>D70/C70*100</f>
        <v>58.666666666666664</v>
      </c>
      <c r="F70" s="196">
        <f>SUM(F71:F71)</f>
        <v>150000</v>
      </c>
      <c r="G70" s="197">
        <f>SUM(G71:G71)</f>
        <v>88000</v>
      </c>
      <c r="H70" s="131">
        <f>G70/F70*100</f>
        <v>58.666666666666664</v>
      </c>
      <c r="I70" s="196"/>
      <c r="J70" s="197"/>
      <c r="K70" s="174"/>
    </row>
    <row r="71" spans="1:11" s="106" customFormat="1" ht="54.75" customHeight="1" thickBot="1">
      <c r="A71" s="184">
        <v>2820</v>
      </c>
      <c r="B71" s="160" t="s">
        <v>20</v>
      </c>
      <c r="C71" s="161">
        <f t="shared" si="6"/>
        <v>150000</v>
      </c>
      <c r="D71" s="162">
        <f t="shared" si="6"/>
        <v>88000</v>
      </c>
      <c r="E71" s="163"/>
      <c r="F71" s="161">
        <v>150000</v>
      </c>
      <c r="G71" s="164">
        <v>88000</v>
      </c>
      <c r="H71" s="165">
        <f>G71/F71*100</f>
        <v>58.666666666666664</v>
      </c>
      <c r="I71" s="161"/>
      <c r="J71" s="164"/>
      <c r="K71" s="198"/>
    </row>
    <row r="72" spans="1:11" s="82" customFormat="1" ht="45.75" customHeight="1" thickBot="1" thickTop="1">
      <c r="A72" s="74">
        <v>853</v>
      </c>
      <c r="B72" s="75" t="s">
        <v>57</v>
      </c>
      <c r="C72" s="76">
        <f>F72+I72</f>
        <v>3484173</v>
      </c>
      <c r="D72" s="77">
        <f>G72+J72</f>
        <v>1733684</v>
      </c>
      <c r="E72" s="78">
        <f>D72/C72*100</f>
        <v>49.758838037032035</v>
      </c>
      <c r="F72" s="76">
        <f>F73+F76</f>
        <v>3267000</v>
      </c>
      <c r="G72" s="79">
        <f>G73+G76</f>
        <v>1633550</v>
      </c>
      <c r="H72" s="80"/>
      <c r="I72" s="76">
        <f>I76+I78</f>
        <v>217173</v>
      </c>
      <c r="J72" s="79">
        <f>J76+J78</f>
        <v>100134</v>
      </c>
      <c r="K72" s="199"/>
    </row>
    <row r="73" spans="1:11" s="82" customFormat="1" ht="21" customHeight="1" thickTop="1">
      <c r="A73" s="83">
        <v>85305</v>
      </c>
      <c r="B73" s="84" t="s">
        <v>58</v>
      </c>
      <c r="C73" s="123">
        <f t="shared" si="6"/>
        <v>3267000</v>
      </c>
      <c r="D73" s="124">
        <f t="shared" si="6"/>
        <v>1633550</v>
      </c>
      <c r="E73" s="125">
        <f>D73/C73*100</f>
        <v>50.00153045607591</v>
      </c>
      <c r="F73" s="123">
        <f>F74+F75</f>
        <v>3267000</v>
      </c>
      <c r="G73" s="126">
        <f>G74</f>
        <v>1633550</v>
      </c>
      <c r="H73" s="90"/>
      <c r="I73" s="123"/>
      <c r="J73" s="126"/>
      <c r="K73" s="199"/>
    </row>
    <row r="74" spans="1:11" s="106" customFormat="1" ht="27" customHeight="1">
      <c r="A74" s="184">
        <v>2510</v>
      </c>
      <c r="B74" s="160" t="s">
        <v>39</v>
      </c>
      <c r="C74" s="161">
        <f t="shared" si="6"/>
        <v>3101000</v>
      </c>
      <c r="D74" s="162">
        <f t="shared" si="6"/>
        <v>1633550</v>
      </c>
      <c r="E74" s="163">
        <f>D74/C74*100</f>
        <v>52.67816833279587</v>
      </c>
      <c r="F74" s="161">
        <v>3101000</v>
      </c>
      <c r="G74" s="164">
        <v>1633550</v>
      </c>
      <c r="H74" s="165"/>
      <c r="I74" s="161"/>
      <c r="J74" s="164"/>
      <c r="K74" s="105"/>
    </row>
    <row r="75" spans="1:11" s="106" customFormat="1" ht="61.5" customHeight="1">
      <c r="A75" s="65">
        <v>6210</v>
      </c>
      <c r="B75" s="93" t="s">
        <v>24</v>
      </c>
      <c r="C75" s="94">
        <f t="shared" si="6"/>
        <v>166000</v>
      </c>
      <c r="D75" s="95"/>
      <c r="E75" s="69"/>
      <c r="F75" s="168">
        <v>166000</v>
      </c>
      <c r="G75" s="171"/>
      <c r="H75" s="104"/>
      <c r="I75" s="94"/>
      <c r="J75" s="103"/>
      <c r="K75" s="105"/>
    </row>
    <row r="76" spans="1:11" s="82" customFormat="1" ht="40.5" customHeight="1">
      <c r="A76" s="186">
        <v>85311</v>
      </c>
      <c r="B76" s="187" t="s">
        <v>59</v>
      </c>
      <c r="C76" s="188">
        <f t="shared" si="6"/>
        <v>199237</v>
      </c>
      <c r="D76" s="189">
        <f t="shared" si="6"/>
        <v>82200</v>
      </c>
      <c r="E76" s="190">
        <f>D76/C76*100</f>
        <v>41.25739696943841</v>
      </c>
      <c r="F76" s="188"/>
      <c r="G76" s="191"/>
      <c r="H76" s="192"/>
      <c r="I76" s="188">
        <f>I77</f>
        <v>199237</v>
      </c>
      <c r="J76" s="191">
        <f>J77</f>
        <v>82200</v>
      </c>
      <c r="K76" s="200"/>
    </row>
    <row r="77" spans="1:11" s="106" customFormat="1" ht="43.5" customHeight="1">
      <c r="A77" s="132">
        <v>2580</v>
      </c>
      <c r="B77" s="133" t="s">
        <v>60</v>
      </c>
      <c r="C77" s="134">
        <f t="shared" si="6"/>
        <v>199237</v>
      </c>
      <c r="D77" s="135">
        <f t="shared" si="6"/>
        <v>82200</v>
      </c>
      <c r="E77" s="136"/>
      <c r="F77" s="134"/>
      <c r="G77" s="137"/>
      <c r="H77" s="138"/>
      <c r="I77" s="134">
        <v>199237</v>
      </c>
      <c r="J77" s="137">
        <v>82200</v>
      </c>
      <c r="K77" s="105"/>
    </row>
    <row r="78" spans="1:11" s="106" customFormat="1" ht="17.25" customHeight="1">
      <c r="A78" s="83">
        <v>85395</v>
      </c>
      <c r="B78" s="84" t="s">
        <v>28</v>
      </c>
      <c r="C78" s="201">
        <f>SUM(C79:C82)</f>
        <v>17936</v>
      </c>
      <c r="D78" s="202"/>
      <c r="E78" s="203"/>
      <c r="F78" s="201"/>
      <c r="G78" s="204"/>
      <c r="H78" s="205"/>
      <c r="I78" s="201">
        <f>SUM(I79:I82)</f>
        <v>17936</v>
      </c>
      <c r="J78" s="204">
        <f>SUM(J79:J82)</f>
        <v>17934</v>
      </c>
      <c r="K78" s="105"/>
    </row>
    <row r="79" spans="1:11" s="106" customFormat="1" ht="50.25" customHeight="1">
      <c r="A79" s="65">
        <v>2338</v>
      </c>
      <c r="B79" s="206" t="s">
        <v>61</v>
      </c>
      <c r="C79" s="94">
        <f aca="true" t="shared" si="8" ref="C79:D82">I79</f>
        <v>12369</v>
      </c>
      <c r="D79" s="95">
        <f t="shared" si="8"/>
        <v>12368</v>
      </c>
      <c r="E79" s="69"/>
      <c r="F79" s="94"/>
      <c r="G79" s="103"/>
      <c r="H79" s="104"/>
      <c r="I79" s="94">
        <v>12369</v>
      </c>
      <c r="J79" s="103">
        <v>12368</v>
      </c>
      <c r="K79" s="105"/>
    </row>
    <row r="80" spans="1:11" s="106" customFormat="1" ht="51" customHeight="1">
      <c r="A80" s="65">
        <v>2339</v>
      </c>
      <c r="B80" s="207" t="s">
        <v>61</v>
      </c>
      <c r="C80" s="94">
        <f t="shared" si="8"/>
        <v>166</v>
      </c>
      <c r="D80" s="95">
        <f t="shared" si="8"/>
        <v>166</v>
      </c>
      <c r="E80" s="69"/>
      <c r="F80" s="94"/>
      <c r="G80" s="103"/>
      <c r="H80" s="104"/>
      <c r="I80" s="94">
        <v>166</v>
      </c>
      <c r="J80" s="103">
        <v>166</v>
      </c>
      <c r="K80" s="105"/>
    </row>
    <row r="81" spans="1:11" s="106" customFormat="1" ht="64.5" customHeight="1">
      <c r="A81" s="65">
        <v>2678</v>
      </c>
      <c r="B81" s="207" t="s">
        <v>62</v>
      </c>
      <c r="C81" s="94">
        <f t="shared" si="8"/>
        <v>5329</v>
      </c>
      <c r="D81" s="95">
        <f t="shared" si="8"/>
        <v>5329</v>
      </c>
      <c r="E81" s="69"/>
      <c r="F81" s="94"/>
      <c r="G81" s="103"/>
      <c r="H81" s="104"/>
      <c r="I81" s="94">
        <v>5329</v>
      </c>
      <c r="J81" s="103">
        <v>5329</v>
      </c>
      <c r="K81" s="105"/>
    </row>
    <row r="82" spans="1:11" s="106" customFormat="1" ht="60.75" customHeight="1" thickBot="1">
      <c r="A82" s="65">
        <v>2679</v>
      </c>
      <c r="B82" s="208" t="s">
        <v>62</v>
      </c>
      <c r="C82" s="94">
        <f t="shared" si="8"/>
        <v>72</v>
      </c>
      <c r="D82" s="95">
        <f t="shared" si="8"/>
        <v>71</v>
      </c>
      <c r="E82" s="69"/>
      <c r="F82" s="94"/>
      <c r="G82" s="103"/>
      <c r="H82" s="104"/>
      <c r="I82" s="94">
        <v>72</v>
      </c>
      <c r="J82" s="103">
        <v>71</v>
      </c>
      <c r="K82" s="105"/>
    </row>
    <row r="83" spans="1:13" s="178" customFormat="1" ht="35.25" customHeight="1" thickBot="1" thickTop="1">
      <c r="A83" s="209">
        <v>854</v>
      </c>
      <c r="B83" s="75" t="s">
        <v>63</v>
      </c>
      <c r="C83" s="76">
        <f t="shared" si="6"/>
        <v>831000</v>
      </c>
      <c r="D83" s="77">
        <f t="shared" si="6"/>
        <v>536936</v>
      </c>
      <c r="E83" s="78">
        <f>D83/C83*100</f>
        <v>64.61323706377858</v>
      </c>
      <c r="F83" s="76">
        <f>F86</f>
        <v>31000</v>
      </c>
      <c r="G83" s="79">
        <f>G86</f>
        <v>18500</v>
      </c>
      <c r="H83" s="80">
        <f>G83/F83*100</f>
        <v>59.67741935483871</v>
      </c>
      <c r="I83" s="76">
        <f>I84</f>
        <v>800000</v>
      </c>
      <c r="J83" s="79">
        <f>J84</f>
        <v>518436</v>
      </c>
      <c r="K83" s="120"/>
      <c r="M83" s="82"/>
    </row>
    <row r="84" spans="1:13" s="178" customFormat="1" ht="29.25" customHeight="1" thickTop="1">
      <c r="A84" s="210">
        <v>85419</v>
      </c>
      <c r="B84" s="122" t="s">
        <v>64</v>
      </c>
      <c r="C84" s="123">
        <f>I84</f>
        <v>800000</v>
      </c>
      <c r="D84" s="124">
        <f>J84</f>
        <v>518436</v>
      </c>
      <c r="E84" s="125">
        <f>D84/C84*100</f>
        <v>64.8045</v>
      </c>
      <c r="F84" s="123"/>
      <c r="G84" s="126"/>
      <c r="H84" s="90"/>
      <c r="I84" s="123">
        <f>I85</f>
        <v>800000</v>
      </c>
      <c r="J84" s="126">
        <f>J85</f>
        <v>518436</v>
      </c>
      <c r="K84" s="127"/>
      <c r="M84" s="82"/>
    </row>
    <row r="85" spans="1:13" s="218" customFormat="1" ht="38.25" customHeight="1">
      <c r="A85" s="211">
        <v>2540</v>
      </c>
      <c r="B85" s="212" t="s">
        <v>65</v>
      </c>
      <c r="C85" s="213">
        <f>I85</f>
        <v>800000</v>
      </c>
      <c r="D85" s="214">
        <f>J85</f>
        <v>518436</v>
      </c>
      <c r="E85" s="96"/>
      <c r="F85" s="213"/>
      <c r="G85" s="215"/>
      <c r="H85" s="216"/>
      <c r="I85" s="213">
        <v>800000</v>
      </c>
      <c r="J85" s="215">
        <v>518436</v>
      </c>
      <c r="K85" s="217"/>
      <c r="M85" s="13"/>
    </row>
    <row r="86" spans="1:11" s="82" customFormat="1" ht="17.25" customHeight="1">
      <c r="A86" s="83">
        <v>85495</v>
      </c>
      <c r="B86" s="84" t="s">
        <v>28</v>
      </c>
      <c r="C86" s="88">
        <f t="shared" si="6"/>
        <v>31000</v>
      </c>
      <c r="D86" s="129">
        <f t="shared" si="6"/>
        <v>18500</v>
      </c>
      <c r="E86" s="130">
        <f>D86/C86*100</f>
        <v>59.67741935483871</v>
      </c>
      <c r="F86" s="88">
        <f>F87</f>
        <v>31000</v>
      </c>
      <c r="G86" s="89">
        <f>G87</f>
        <v>18500</v>
      </c>
      <c r="H86" s="131">
        <f>G86/F86*100</f>
        <v>59.67741935483871</v>
      </c>
      <c r="I86" s="88"/>
      <c r="J86" s="89"/>
      <c r="K86" s="91"/>
    </row>
    <row r="87" spans="1:11" s="106" customFormat="1" ht="54" customHeight="1" thickBot="1">
      <c r="A87" s="65">
        <v>2820</v>
      </c>
      <c r="B87" s="93" t="s">
        <v>66</v>
      </c>
      <c r="C87" s="94">
        <f t="shared" si="6"/>
        <v>31000</v>
      </c>
      <c r="D87" s="95">
        <f t="shared" si="6"/>
        <v>18500</v>
      </c>
      <c r="E87" s="69"/>
      <c r="F87" s="94">
        <v>31000</v>
      </c>
      <c r="G87" s="103">
        <v>18500</v>
      </c>
      <c r="H87" s="104">
        <f>G87/F87*100</f>
        <v>59.67741935483871</v>
      </c>
      <c r="I87" s="94"/>
      <c r="J87" s="103"/>
      <c r="K87" s="105"/>
    </row>
    <row r="88" spans="1:11" s="106" customFormat="1" ht="37.5" customHeight="1" thickBot="1" thickTop="1">
      <c r="A88" s="49">
        <v>900</v>
      </c>
      <c r="B88" s="108" t="s">
        <v>67</v>
      </c>
      <c r="C88" s="109">
        <f>F88+I88</f>
        <v>1500000</v>
      </c>
      <c r="D88" s="110">
        <f>D89</f>
        <v>71250</v>
      </c>
      <c r="E88" s="53">
        <f>D88/C88*100</f>
        <v>4.75</v>
      </c>
      <c r="F88" s="109">
        <f>F89+F91</f>
        <v>1500000</v>
      </c>
      <c r="G88" s="111">
        <f>G89</f>
        <v>71250</v>
      </c>
      <c r="H88" s="112"/>
      <c r="I88" s="109"/>
      <c r="J88" s="111"/>
      <c r="K88" s="105"/>
    </row>
    <row r="89" spans="1:11" s="106" customFormat="1" ht="21.75" customHeight="1" thickTop="1">
      <c r="A89" s="58">
        <v>90013</v>
      </c>
      <c r="B89" s="115" t="s">
        <v>68</v>
      </c>
      <c r="C89" s="116">
        <f>F89+I89</f>
        <v>300000</v>
      </c>
      <c r="D89" s="117">
        <f>D90</f>
        <v>71250</v>
      </c>
      <c r="E89" s="62">
        <f>D89/C89*100</f>
        <v>23.75</v>
      </c>
      <c r="F89" s="116">
        <f>F90</f>
        <v>300000</v>
      </c>
      <c r="G89" s="118">
        <f>G90</f>
        <v>71250</v>
      </c>
      <c r="H89" s="119"/>
      <c r="I89" s="116"/>
      <c r="J89" s="118"/>
      <c r="K89" s="105"/>
    </row>
    <row r="90" spans="1:11" s="106" customFormat="1" ht="52.5" customHeight="1">
      <c r="A90" s="65">
        <v>2820</v>
      </c>
      <c r="B90" s="93" t="s">
        <v>66</v>
      </c>
      <c r="C90" s="94">
        <f>F90</f>
        <v>300000</v>
      </c>
      <c r="D90" s="95">
        <f>G90</f>
        <v>71250</v>
      </c>
      <c r="E90" s="69"/>
      <c r="F90" s="94">
        <v>300000</v>
      </c>
      <c r="G90" s="103">
        <v>71250</v>
      </c>
      <c r="H90" s="104"/>
      <c r="I90" s="94"/>
      <c r="J90" s="103"/>
      <c r="K90" s="105"/>
    </row>
    <row r="91" spans="1:11" s="114" customFormat="1" ht="17.25" customHeight="1">
      <c r="A91" s="186">
        <v>90095</v>
      </c>
      <c r="B91" s="187" t="s">
        <v>28</v>
      </c>
      <c r="C91" s="188">
        <f>F91</f>
        <v>1200000</v>
      </c>
      <c r="D91" s="189"/>
      <c r="E91" s="190"/>
      <c r="F91" s="188">
        <f>F92</f>
        <v>1200000</v>
      </c>
      <c r="G91" s="191"/>
      <c r="H91" s="192"/>
      <c r="I91" s="188"/>
      <c r="J91" s="191"/>
      <c r="K91" s="100"/>
    </row>
    <row r="92" spans="1:11" s="106" customFormat="1" ht="63" customHeight="1" thickBot="1">
      <c r="A92" s="65">
        <v>6300</v>
      </c>
      <c r="B92" s="93" t="s">
        <v>69</v>
      </c>
      <c r="C92" s="94">
        <f>F92</f>
        <v>1200000</v>
      </c>
      <c r="D92" s="95"/>
      <c r="E92" s="69"/>
      <c r="F92" s="94">
        <v>1200000</v>
      </c>
      <c r="G92" s="103"/>
      <c r="H92" s="104"/>
      <c r="I92" s="94"/>
      <c r="J92" s="103"/>
      <c r="K92" s="105"/>
    </row>
    <row r="93" spans="1:11" s="82" customFormat="1" ht="42.75" customHeight="1" thickBot="1" thickTop="1">
      <c r="A93" s="74">
        <v>921</v>
      </c>
      <c r="B93" s="75" t="s">
        <v>70</v>
      </c>
      <c r="C93" s="76">
        <f t="shared" si="6"/>
        <v>17796888</v>
      </c>
      <c r="D93" s="77">
        <f t="shared" si="6"/>
        <v>9063709</v>
      </c>
      <c r="E93" s="78">
        <f>D93/C93*100</f>
        <v>50.92861740771757</v>
      </c>
      <c r="F93" s="76">
        <f>F94+F96+F99+F101+F103+F105+F108+F110</f>
        <v>6354488</v>
      </c>
      <c r="G93" s="79">
        <f>G94+G96+G99+G101+G103+G105+G108</f>
        <v>3471918</v>
      </c>
      <c r="H93" s="219" t="e">
        <f>H94+H96+H99+H103+H105+H101+#REF!</f>
        <v>#REF!</v>
      </c>
      <c r="I93" s="76">
        <f>I94+I96+I99+I101+I103+I105</f>
        <v>11442400</v>
      </c>
      <c r="J93" s="79">
        <f>J94+J96+J99+J101+J103+J105</f>
        <v>5591791</v>
      </c>
      <c r="K93" s="120">
        <f>J93/I93*100</f>
        <v>48.869039711948545</v>
      </c>
    </row>
    <row r="94" spans="1:11" s="82" customFormat="1" ht="30" customHeight="1" thickTop="1">
      <c r="A94" s="83">
        <v>92105</v>
      </c>
      <c r="B94" s="84" t="s">
        <v>71</v>
      </c>
      <c r="C94" s="88">
        <f t="shared" si="6"/>
        <v>223000</v>
      </c>
      <c r="D94" s="129">
        <f t="shared" si="6"/>
        <v>150440</v>
      </c>
      <c r="E94" s="130">
        <f>D94/C94*100</f>
        <v>67.46188340807176</v>
      </c>
      <c r="F94" s="88">
        <f>SUM(F95:F95)</f>
        <v>223000</v>
      </c>
      <c r="G94" s="89">
        <f>SUM(G95:G95)</f>
        <v>150440</v>
      </c>
      <c r="H94" s="131">
        <f>G94/F94*100</f>
        <v>67.46188340807176</v>
      </c>
      <c r="I94" s="88"/>
      <c r="J94" s="89"/>
      <c r="K94" s="91"/>
    </row>
    <row r="95" spans="1:13" s="107" customFormat="1" ht="53.25" customHeight="1">
      <c r="A95" s="132">
        <v>2820</v>
      </c>
      <c r="B95" s="133" t="s">
        <v>20</v>
      </c>
      <c r="C95" s="134">
        <f t="shared" si="6"/>
        <v>223000</v>
      </c>
      <c r="D95" s="135">
        <f t="shared" si="6"/>
        <v>150440</v>
      </c>
      <c r="E95" s="136"/>
      <c r="F95" s="134">
        <v>223000</v>
      </c>
      <c r="G95" s="137">
        <v>150440</v>
      </c>
      <c r="H95" s="138">
        <f>G95/F95*100</f>
        <v>67.46188340807176</v>
      </c>
      <c r="I95" s="134"/>
      <c r="J95" s="137"/>
      <c r="K95" s="105"/>
      <c r="M95" s="106"/>
    </row>
    <row r="96" spans="1:11" s="82" customFormat="1" ht="18" customHeight="1">
      <c r="A96" s="83">
        <v>92106</v>
      </c>
      <c r="B96" s="84" t="s">
        <v>72</v>
      </c>
      <c r="C96" s="88">
        <f t="shared" si="6"/>
        <v>3199000</v>
      </c>
      <c r="D96" s="129">
        <f t="shared" si="6"/>
        <v>1545496</v>
      </c>
      <c r="E96" s="130">
        <f>D96/C96*100</f>
        <v>48.311847452328855</v>
      </c>
      <c r="F96" s="88"/>
      <c r="G96" s="89"/>
      <c r="H96" s="131"/>
      <c r="I96" s="88">
        <f>I97+I98</f>
        <v>3199000</v>
      </c>
      <c r="J96" s="89">
        <f>J97+J98</f>
        <v>1545496</v>
      </c>
      <c r="K96" s="174">
        <f aca="true" t="shared" si="9" ref="K96:K104">J96/I96*100</f>
        <v>48.311847452328855</v>
      </c>
    </row>
    <row r="97" spans="1:13" s="107" customFormat="1" ht="30.75" customHeight="1">
      <c r="A97" s="184">
        <v>2480</v>
      </c>
      <c r="B97" s="160" t="s">
        <v>73</v>
      </c>
      <c r="C97" s="161">
        <f t="shared" si="6"/>
        <v>3091000</v>
      </c>
      <c r="D97" s="162">
        <f t="shared" si="6"/>
        <v>1545496</v>
      </c>
      <c r="E97" s="163">
        <f>D97/C97*100</f>
        <v>49.99987059204141</v>
      </c>
      <c r="F97" s="161"/>
      <c r="G97" s="164"/>
      <c r="H97" s="165"/>
      <c r="I97" s="161">
        <v>3091000</v>
      </c>
      <c r="J97" s="164">
        <v>1545496</v>
      </c>
      <c r="K97" s="128">
        <f t="shared" si="9"/>
        <v>49.99987059204141</v>
      </c>
      <c r="M97" s="106"/>
    </row>
    <row r="98" spans="1:13" s="107" customFormat="1" ht="71.25" customHeight="1">
      <c r="A98" s="149">
        <v>6220</v>
      </c>
      <c r="B98" s="150" t="s">
        <v>31</v>
      </c>
      <c r="C98" s="168">
        <f>I98</f>
        <v>108000</v>
      </c>
      <c r="D98" s="169">
        <f t="shared" si="6"/>
        <v>0</v>
      </c>
      <c r="E98" s="170">
        <f>D98/C98*100</f>
        <v>0</v>
      </c>
      <c r="F98" s="168"/>
      <c r="G98" s="171"/>
      <c r="H98" s="172"/>
      <c r="I98" s="168">
        <v>108000</v>
      </c>
      <c r="J98" s="171"/>
      <c r="K98" s="128"/>
      <c r="M98" s="106"/>
    </row>
    <row r="99" spans="1:11" s="82" customFormat="1" ht="25.5" customHeight="1">
      <c r="A99" s="83">
        <v>92108</v>
      </c>
      <c r="B99" s="84" t="s">
        <v>74</v>
      </c>
      <c r="C99" s="88">
        <f t="shared" si="6"/>
        <v>3297000</v>
      </c>
      <c r="D99" s="129">
        <f t="shared" si="6"/>
        <v>1586664</v>
      </c>
      <c r="E99" s="130">
        <f>D99/C99*100</f>
        <v>48.12447679708826</v>
      </c>
      <c r="F99" s="88"/>
      <c r="G99" s="89"/>
      <c r="H99" s="131"/>
      <c r="I99" s="88">
        <f>I100</f>
        <v>3297000</v>
      </c>
      <c r="J99" s="89">
        <f>SUM(J100:J100)</f>
        <v>1586664</v>
      </c>
      <c r="K99" s="174">
        <f t="shared" si="9"/>
        <v>48.12447679708826</v>
      </c>
    </row>
    <row r="100" spans="1:13" s="107" customFormat="1" ht="24.75" customHeight="1">
      <c r="A100" s="184">
        <v>2480</v>
      </c>
      <c r="B100" s="160" t="s">
        <v>75</v>
      </c>
      <c r="C100" s="161">
        <f t="shared" si="6"/>
        <v>3297000</v>
      </c>
      <c r="D100" s="162">
        <f t="shared" si="6"/>
        <v>1586664</v>
      </c>
      <c r="E100" s="163"/>
      <c r="F100" s="161"/>
      <c r="G100" s="164"/>
      <c r="H100" s="165"/>
      <c r="I100" s="161">
        <v>3297000</v>
      </c>
      <c r="J100" s="164">
        <v>1586664</v>
      </c>
      <c r="K100" s="128">
        <f t="shared" si="9"/>
        <v>48.12447679708826</v>
      </c>
      <c r="M100" s="106"/>
    </row>
    <row r="101" spans="1:14" s="82" customFormat="1" ht="30" customHeight="1">
      <c r="A101" s="83">
        <v>92109</v>
      </c>
      <c r="B101" s="84" t="s">
        <v>76</v>
      </c>
      <c r="C101" s="88">
        <f t="shared" si="6"/>
        <v>3439000</v>
      </c>
      <c r="D101" s="129">
        <f t="shared" si="6"/>
        <v>2201212</v>
      </c>
      <c r="E101" s="130">
        <f>D101/C101*100</f>
        <v>64.00732771154405</v>
      </c>
      <c r="F101" s="88">
        <f>SUM(F102:F102)</f>
        <v>3439000</v>
      </c>
      <c r="G101" s="89">
        <f>SUM(G102:G102)</f>
        <v>2201212</v>
      </c>
      <c r="H101" s="131">
        <f>G101/F101*100</f>
        <v>64.00732771154405</v>
      </c>
      <c r="I101" s="88"/>
      <c r="J101" s="89"/>
      <c r="K101" s="220"/>
      <c r="M101" s="106"/>
      <c r="N101" s="107"/>
    </row>
    <row r="102" spans="1:14" s="177" customFormat="1" ht="27.75" customHeight="1">
      <c r="A102" s="132">
        <v>2480</v>
      </c>
      <c r="B102" s="133" t="s">
        <v>75</v>
      </c>
      <c r="C102" s="134">
        <f t="shared" si="6"/>
        <v>3439000</v>
      </c>
      <c r="D102" s="135">
        <f t="shared" si="6"/>
        <v>2201212</v>
      </c>
      <c r="E102" s="136"/>
      <c r="F102" s="134">
        <v>3439000</v>
      </c>
      <c r="G102" s="137">
        <v>2201212</v>
      </c>
      <c r="H102" s="138">
        <f>G102/F102*100</f>
        <v>64.00732771154405</v>
      </c>
      <c r="I102" s="134"/>
      <c r="J102" s="137"/>
      <c r="K102" s="105"/>
      <c r="M102" s="106"/>
      <c r="N102" s="107"/>
    </row>
    <row r="103" spans="1:11" s="82" customFormat="1" ht="21" customHeight="1">
      <c r="A103" s="83">
        <v>92116</v>
      </c>
      <c r="B103" s="84" t="s">
        <v>77</v>
      </c>
      <c r="C103" s="88">
        <f t="shared" si="6"/>
        <v>4011100</v>
      </c>
      <c r="D103" s="129">
        <f t="shared" si="6"/>
        <v>2000635</v>
      </c>
      <c r="E103" s="130">
        <f>D103/C103*100</f>
        <v>49.87746503452918</v>
      </c>
      <c r="F103" s="88">
        <f>F104</f>
        <v>1348000</v>
      </c>
      <c r="G103" s="89">
        <f>G104</f>
        <v>670266</v>
      </c>
      <c r="H103" s="131">
        <f>G103/F103*100</f>
        <v>49.72299703264095</v>
      </c>
      <c r="I103" s="88">
        <f>I104</f>
        <v>2663100</v>
      </c>
      <c r="J103" s="89">
        <f>SUM(J104)</f>
        <v>1330369</v>
      </c>
      <c r="K103" s="174">
        <f t="shared" si="9"/>
        <v>49.95565318613646</v>
      </c>
    </row>
    <row r="104" spans="1:11" s="106" customFormat="1" ht="26.25" customHeight="1">
      <c r="A104" s="184">
        <v>2480</v>
      </c>
      <c r="B104" s="160" t="s">
        <v>75</v>
      </c>
      <c r="C104" s="161">
        <f t="shared" si="6"/>
        <v>4011100</v>
      </c>
      <c r="D104" s="162">
        <f t="shared" si="6"/>
        <v>2000635</v>
      </c>
      <c r="E104" s="163"/>
      <c r="F104" s="161">
        <v>1348000</v>
      </c>
      <c r="G104" s="164">
        <v>670266</v>
      </c>
      <c r="H104" s="165">
        <f>G104/F104*100</f>
        <v>49.72299703264095</v>
      </c>
      <c r="I104" s="161">
        <v>2663100</v>
      </c>
      <c r="J104" s="164">
        <v>1330369</v>
      </c>
      <c r="K104" s="128">
        <f t="shared" si="9"/>
        <v>49.95565318613646</v>
      </c>
    </row>
    <row r="105" spans="1:11" s="82" customFormat="1" ht="20.25" customHeight="1">
      <c r="A105" s="83">
        <v>92118</v>
      </c>
      <c r="B105" s="84" t="s">
        <v>78</v>
      </c>
      <c r="C105" s="88">
        <f t="shared" si="6"/>
        <v>2283300</v>
      </c>
      <c r="D105" s="129">
        <f t="shared" si="6"/>
        <v>1129262</v>
      </c>
      <c r="E105" s="130">
        <f>D105/C105*100</f>
        <v>49.457451933604865</v>
      </c>
      <c r="F105" s="88"/>
      <c r="G105" s="89"/>
      <c r="H105" s="131"/>
      <c r="I105" s="88">
        <f>I106+I107</f>
        <v>2283300</v>
      </c>
      <c r="J105" s="89">
        <f>J106+J107</f>
        <v>1129262</v>
      </c>
      <c r="K105" s="221">
        <f>K106+K107</f>
        <v>49.954679956393086</v>
      </c>
    </row>
    <row r="106" spans="1:11" s="106" customFormat="1" ht="29.25" customHeight="1">
      <c r="A106" s="184">
        <v>2480</v>
      </c>
      <c r="B106" s="160" t="s">
        <v>75</v>
      </c>
      <c r="C106" s="161">
        <f t="shared" si="6"/>
        <v>1926300</v>
      </c>
      <c r="D106" s="162">
        <f t="shared" si="6"/>
        <v>962277</v>
      </c>
      <c r="E106" s="163">
        <f>D106/C106*100</f>
        <v>49.954679956393086</v>
      </c>
      <c r="F106" s="161"/>
      <c r="G106" s="164"/>
      <c r="H106" s="165"/>
      <c r="I106" s="161">
        <v>1926300</v>
      </c>
      <c r="J106" s="164">
        <v>962277</v>
      </c>
      <c r="K106" s="128">
        <f>J106/I106*100</f>
        <v>49.954679956393086</v>
      </c>
    </row>
    <row r="107" spans="1:11" s="106" customFormat="1" ht="77.25" customHeight="1">
      <c r="A107" s="65">
        <v>6220</v>
      </c>
      <c r="B107" s="93" t="s">
        <v>31</v>
      </c>
      <c r="C107" s="94">
        <f t="shared" si="6"/>
        <v>357000</v>
      </c>
      <c r="D107" s="95">
        <f t="shared" si="6"/>
        <v>166985</v>
      </c>
      <c r="E107" s="69">
        <f>D107/C107*100</f>
        <v>46.774509803921575</v>
      </c>
      <c r="F107" s="94"/>
      <c r="G107" s="103"/>
      <c r="H107" s="104"/>
      <c r="I107" s="94">
        <v>357000</v>
      </c>
      <c r="J107" s="103">
        <v>166985</v>
      </c>
      <c r="K107" s="128"/>
    </row>
    <row r="108" spans="1:11" s="106" customFormat="1" ht="24" customHeight="1">
      <c r="A108" s="186">
        <v>92120</v>
      </c>
      <c r="B108" s="187" t="s">
        <v>79</v>
      </c>
      <c r="C108" s="188">
        <f>F108</f>
        <v>898488</v>
      </c>
      <c r="D108" s="189">
        <f>D109</f>
        <v>450000</v>
      </c>
      <c r="E108" s="190">
        <f>D108/C108*100</f>
        <v>50.08414135748057</v>
      </c>
      <c r="F108" s="188">
        <f>F109</f>
        <v>898488</v>
      </c>
      <c r="G108" s="191">
        <f>G109</f>
        <v>450000</v>
      </c>
      <c r="H108" s="192"/>
      <c r="I108" s="188"/>
      <c r="J108" s="191"/>
      <c r="K108" s="128"/>
    </row>
    <row r="109" spans="1:11" s="106" customFormat="1" ht="86.25" customHeight="1">
      <c r="A109" s="65">
        <v>2720</v>
      </c>
      <c r="B109" s="93" t="s">
        <v>80</v>
      </c>
      <c r="C109" s="94">
        <f>F109</f>
        <v>898488</v>
      </c>
      <c r="D109" s="95">
        <f>G109</f>
        <v>450000</v>
      </c>
      <c r="E109" s="69"/>
      <c r="F109" s="94">
        <v>898488</v>
      </c>
      <c r="G109" s="103">
        <v>450000</v>
      </c>
      <c r="H109" s="104"/>
      <c r="I109" s="94"/>
      <c r="J109" s="103"/>
      <c r="K109" s="128"/>
    </row>
    <row r="110" spans="1:11" s="223" customFormat="1" ht="17.25" customHeight="1">
      <c r="A110" s="83">
        <v>92195</v>
      </c>
      <c r="B110" s="84" t="s">
        <v>28</v>
      </c>
      <c r="C110" s="201">
        <f>F110</f>
        <v>446000</v>
      </c>
      <c r="D110" s="202"/>
      <c r="E110" s="203"/>
      <c r="F110" s="201">
        <f>F111</f>
        <v>446000</v>
      </c>
      <c r="G110" s="204"/>
      <c r="H110" s="205"/>
      <c r="I110" s="201"/>
      <c r="J110" s="204"/>
      <c r="K110" s="222"/>
    </row>
    <row r="111" spans="1:11" s="106" customFormat="1" ht="29.25" customHeight="1" thickBot="1">
      <c r="A111" s="224">
        <v>2480</v>
      </c>
      <c r="B111" s="160" t="s">
        <v>75</v>
      </c>
      <c r="C111" s="225">
        <f>F111</f>
        <v>446000</v>
      </c>
      <c r="D111" s="226"/>
      <c r="E111" s="227"/>
      <c r="F111" s="225">
        <v>446000</v>
      </c>
      <c r="G111" s="228"/>
      <c r="H111" s="229"/>
      <c r="I111" s="225"/>
      <c r="J111" s="228"/>
      <c r="K111" s="128"/>
    </row>
    <row r="112" spans="1:11" s="82" customFormat="1" ht="29.25" customHeight="1" thickBot="1" thickTop="1">
      <c r="A112" s="74">
        <v>926</v>
      </c>
      <c r="B112" s="75" t="s">
        <v>81</v>
      </c>
      <c r="C112" s="76">
        <f t="shared" si="6"/>
        <v>4318000</v>
      </c>
      <c r="D112" s="77">
        <f t="shared" si="6"/>
        <v>2874079</v>
      </c>
      <c r="E112" s="78">
        <f>D112/C112*100</f>
        <v>66.56042149143121</v>
      </c>
      <c r="F112" s="76">
        <f>F113+F115</f>
        <v>4318000</v>
      </c>
      <c r="G112" s="79">
        <f>G113+G115</f>
        <v>2874079</v>
      </c>
      <c r="H112" s="80">
        <f>G112/F112*100</f>
        <v>66.56042149143121</v>
      </c>
      <c r="I112" s="76"/>
      <c r="J112" s="79"/>
      <c r="K112" s="81"/>
    </row>
    <row r="113" spans="1:11" s="82" customFormat="1" ht="27.75" customHeight="1" thickTop="1">
      <c r="A113" s="83">
        <v>92605</v>
      </c>
      <c r="B113" s="84" t="s">
        <v>82</v>
      </c>
      <c r="C113" s="88">
        <f t="shared" si="6"/>
        <v>3768000</v>
      </c>
      <c r="D113" s="129">
        <f t="shared" si="6"/>
        <v>2324079</v>
      </c>
      <c r="E113" s="130">
        <f>D113/C113*100</f>
        <v>61.67937898089172</v>
      </c>
      <c r="F113" s="88">
        <f>SUM(F114:F114)</f>
        <v>3768000</v>
      </c>
      <c r="G113" s="89">
        <f>SUM(G114:G114)</f>
        <v>2324079</v>
      </c>
      <c r="H113" s="131">
        <f>G113/F113*100</f>
        <v>61.67937898089172</v>
      </c>
      <c r="I113" s="88"/>
      <c r="J113" s="89"/>
      <c r="K113" s="91"/>
    </row>
    <row r="114" spans="1:14" s="107" customFormat="1" ht="57.75" customHeight="1">
      <c r="A114" s="65">
        <v>2820</v>
      </c>
      <c r="B114" s="93" t="s">
        <v>20</v>
      </c>
      <c r="C114" s="161">
        <f t="shared" si="6"/>
        <v>3768000</v>
      </c>
      <c r="D114" s="162">
        <f t="shared" si="6"/>
        <v>2324079</v>
      </c>
      <c r="E114" s="69"/>
      <c r="F114" s="94">
        <v>3768000</v>
      </c>
      <c r="G114" s="103">
        <v>2324079</v>
      </c>
      <c r="H114" s="165">
        <f>G114/F114*100</f>
        <v>61.67937898089172</v>
      </c>
      <c r="I114" s="94"/>
      <c r="J114" s="164"/>
      <c r="K114" s="105"/>
      <c r="M114" s="106"/>
      <c r="N114" s="82"/>
    </row>
    <row r="115" spans="1:14" s="101" customFormat="1" ht="21.75" customHeight="1">
      <c r="A115" s="186">
        <v>92695</v>
      </c>
      <c r="B115" s="230" t="s">
        <v>28</v>
      </c>
      <c r="C115" s="188">
        <f>F115+I115</f>
        <v>550000</v>
      </c>
      <c r="D115" s="189">
        <f>SUM(D116:D117)</f>
        <v>550000</v>
      </c>
      <c r="E115" s="190">
        <f>D115/C115*100</f>
        <v>100</v>
      </c>
      <c r="F115" s="188">
        <f>SUM(F116:F117)</f>
        <v>550000</v>
      </c>
      <c r="G115" s="191">
        <f>SUM(G116:G117)</f>
        <v>550000</v>
      </c>
      <c r="H115" s="192"/>
      <c r="I115" s="188"/>
      <c r="J115" s="191"/>
      <c r="K115" s="100"/>
      <c r="M115" s="114"/>
      <c r="N115" s="114"/>
    </row>
    <row r="116" spans="1:14" s="107" customFormat="1" ht="49.5" customHeight="1">
      <c r="A116" s="65">
        <v>2820</v>
      </c>
      <c r="B116" s="93" t="s">
        <v>20</v>
      </c>
      <c r="C116" s="94">
        <f>F116</f>
        <v>485000</v>
      </c>
      <c r="D116" s="95">
        <f>G116</f>
        <v>485000</v>
      </c>
      <c r="E116" s="69"/>
      <c r="F116" s="94">
        <v>485000</v>
      </c>
      <c r="G116" s="103">
        <v>485000</v>
      </c>
      <c r="H116" s="104"/>
      <c r="I116" s="94"/>
      <c r="J116" s="103"/>
      <c r="K116" s="105"/>
      <c r="M116" s="106"/>
      <c r="N116" s="82"/>
    </row>
    <row r="117" spans="1:14" s="107" customFormat="1" ht="75.75" customHeight="1" thickBot="1">
      <c r="A117" s="224">
        <v>6230</v>
      </c>
      <c r="B117" s="231" t="s">
        <v>83</v>
      </c>
      <c r="C117" s="94">
        <f>F117</f>
        <v>65000</v>
      </c>
      <c r="D117" s="95">
        <f>G117</f>
        <v>65000</v>
      </c>
      <c r="E117" s="69"/>
      <c r="F117" s="94">
        <v>65000</v>
      </c>
      <c r="G117" s="103">
        <v>65000</v>
      </c>
      <c r="H117" s="104"/>
      <c r="I117" s="94"/>
      <c r="J117" s="103"/>
      <c r="K117" s="105"/>
      <c r="M117" s="106"/>
      <c r="N117" s="82"/>
    </row>
    <row r="118" spans="1:11" s="82" customFormat="1" ht="22.5" customHeight="1" thickBot="1" thickTop="1">
      <c r="A118" s="232"/>
      <c r="B118" s="233" t="s">
        <v>5</v>
      </c>
      <c r="C118" s="234">
        <f t="shared" si="6"/>
        <v>63414856</v>
      </c>
      <c r="D118" s="235">
        <f t="shared" si="6"/>
        <v>33348111</v>
      </c>
      <c r="E118" s="236">
        <f>D118/C118*100</f>
        <v>52.58722183331931</v>
      </c>
      <c r="F118" s="234">
        <f>F8+F11+F15+F19+F24+F29+F52+F60+F72+F83+F88+F93+F112+F49</f>
        <v>41590116</v>
      </c>
      <c r="G118" s="237">
        <f>G8+G11+G15+G19+G24+G29+G52+G60+G72+G83+G88+G93+G112+G49</f>
        <v>21580489</v>
      </c>
      <c r="H118" s="238">
        <f>G118/F118*100</f>
        <v>51.88850398974603</v>
      </c>
      <c r="I118" s="234">
        <f>I11+I19+I24+I29+I52+I60+I72+I83+I93+I112</f>
        <v>21824740</v>
      </c>
      <c r="J118" s="237">
        <f>J11+J19+J24+J29+J52+J60+J72+J83+J93+J112</f>
        <v>11767622</v>
      </c>
      <c r="K118" s="120">
        <f>J118/I118*100</f>
        <v>53.91872709594707</v>
      </c>
    </row>
    <row r="119" spans="1:14" ht="13.5" thickTop="1">
      <c r="A119" s="239"/>
      <c r="B119" s="240" t="s">
        <v>84</v>
      </c>
      <c r="C119" s="241"/>
      <c r="D119" s="242"/>
      <c r="E119" s="243"/>
      <c r="F119" s="244"/>
      <c r="G119" s="245"/>
      <c r="H119" s="216"/>
      <c r="I119" s="244"/>
      <c r="J119" s="245"/>
      <c r="N119" s="82"/>
    </row>
    <row r="120" spans="1:10" ht="17.25" customHeight="1">
      <c r="A120" s="246"/>
      <c r="B120" s="247" t="s">
        <v>85</v>
      </c>
      <c r="C120" s="248">
        <f>F120+I120</f>
        <v>60495856</v>
      </c>
      <c r="D120" s="249">
        <f>G120+J120</f>
        <v>33116126</v>
      </c>
      <c r="E120" s="243">
        <f>D120/C120*100</f>
        <v>54.74114788953478</v>
      </c>
      <c r="F120" s="250">
        <f>F118-F121</f>
        <v>39356116</v>
      </c>
      <c r="G120" s="251">
        <f>G118-G121</f>
        <v>21515489</v>
      </c>
      <c r="H120" s="216"/>
      <c r="I120" s="250">
        <f>I118-I121</f>
        <v>21139740</v>
      </c>
      <c r="J120" s="251">
        <f>J118-J121</f>
        <v>11600637</v>
      </c>
    </row>
    <row r="121" spans="1:10" ht="18" customHeight="1" thickBot="1">
      <c r="A121" s="252"/>
      <c r="B121" s="253" t="s">
        <v>86</v>
      </c>
      <c r="C121" s="254">
        <f>F121+I121</f>
        <v>2919000</v>
      </c>
      <c r="D121" s="255">
        <f>G121+J121</f>
        <v>231985</v>
      </c>
      <c r="E121" s="256">
        <f>D121/C121*100</f>
        <v>7.94741349777321</v>
      </c>
      <c r="F121" s="257">
        <f>F18+F26+F37+F75+F98+F107+F92+F117+F59</f>
        <v>2234000</v>
      </c>
      <c r="G121" s="258">
        <f>G18+G26+G37+G75+G98+G107+G92+G117+G59</f>
        <v>65000</v>
      </c>
      <c r="H121" s="259" t="e">
        <f>H10+H18+H37+H75+#REF!+#REF!+#REF!+H107</f>
        <v>#REF!</v>
      </c>
      <c r="I121" s="257">
        <f>I18+I26+I37+I75+I98+I107</f>
        <v>685000</v>
      </c>
      <c r="J121" s="258">
        <f>J18+J26+J37+J75+J98+J107</f>
        <v>166985</v>
      </c>
    </row>
    <row r="122" spans="7:8" ht="12.75" thickTop="1">
      <c r="G122" s="260"/>
      <c r="H122" s="216"/>
    </row>
    <row r="123" spans="1:8" ht="12">
      <c r="A123" s="7" t="s">
        <v>87</v>
      </c>
      <c r="G123" s="260"/>
      <c r="H123" s="216"/>
    </row>
    <row r="124" spans="1:8" ht="12">
      <c r="A124" s="7" t="s">
        <v>88</v>
      </c>
      <c r="G124" s="260"/>
      <c r="H124" s="216"/>
    </row>
    <row r="125" spans="1:8" ht="12">
      <c r="A125" s="7" t="s">
        <v>89</v>
      </c>
      <c r="G125" s="260"/>
      <c r="H125" s="216"/>
    </row>
  </sheetData>
  <mergeCells count="2">
    <mergeCell ref="I1:J1"/>
    <mergeCell ref="B5:B6"/>
  </mergeCells>
  <printOptions horizontalCentered="1"/>
  <pageMargins left="0.24" right="0.25" top="0.984251968503937" bottom="0.8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Sulewska</dc:creator>
  <cp:keywords/>
  <dc:description/>
  <cp:lastModifiedBy>Sulewska</cp:lastModifiedBy>
  <cp:lastPrinted>2009-09-01T12:14:21Z</cp:lastPrinted>
  <dcterms:created xsi:type="dcterms:W3CDTF">2009-09-01T12:13:34Z</dcterms:created>
  <dcterms:modified xsi:type="dcterms:W3CDTF">2009-09-07T10:38:26Z</dcterms:modified>
  <cp:category/>
  <cp:version/>
  <cp:contentType/>
  <cp:contentStatus/>
</cp:coreProperties>
</file>