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GFOŚiGW wyk. 2009 r." sheetId="1" r:id="rId1"/>
    <sheet name="PFOŚiGW wyk. 2009 r." sheetId="2" r:id="rId2"/>
    <sheet name="PFGZGiK wyk. 2009 r." sheetId="3" r:id="rId3"/>
    <sheet name="PFRON wyk. 2009 r." sheetId="4" r:id="rId4"/>
    <sheet name="Alkohol wyk. 2009 r." sheetId="5" r:id="rId5"/>
  </sheets>
  <definedNames>
    <definedName name="_xlnm.Print_Titles" localSheetId="0">'GFOŚiGW wyk. 2009 r.'!$5:$7</definedName>
    <definedName name="_xlnm.Print_Titles" localSheetId="1">'PFOŚiGW wyk. 2009 r.'!$5:$7</definedName>
  </definedNames>
  <calcPr fullCalcOnLoad="1"/>
</workbook>
</file>

<file path=xl/comments3.xml><?xml version="1.0" encoding="utf-8"?>
<comments xmlns="http://schemas.openxmlformats.org/spreadsheetml/2006/main">
  <authors>
    <author>Mioduszewska</author>
  </authors>
  <commentList>
    <comment ref="B11" authorId="0">
      <text>
        <r>
          <rPr>
            <b/>
            <sz val="8"/>
            <rFont val="Tahoma"/>
            <family val="0"/>
          </rPr>
          <t xml:space="preserve">Mioduszewska:
§ 083
</t>
        </r>
      </text>
    </comment>
    <comment ref="B12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§092
</t>
        </r>
      </text>
    </comment>
    <comment ref="B13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§058
</t>
        </r>
      </text>
    </comment>
    <comment ref="B17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§2960
</t>
        </r>
      </text>
    </comment>
    <comment ref="B20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§4210
</t>
        </r>
      </text>
    </comment>
    <comment ref="B21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§4240
</t>
        </r>
      </text>
    </comment>
    <comment ref="B22" authorId="0">
      <text>
        <r>
          <rPr>
            <b/>
            <sz val="8"/>
            <rFont val="Tahoma"/>
            <family val="0"/>
          </rPr>
          <t xml:space="preserve">Mioduszewska
§4300
</t>
        </r>
      </text>
    </comment>
    <comment ref="B23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§4700
</t>
        </r>
      </text>
    </comment>
    <comment ref="B24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§4740
</t>
        </r>
      </text>
    </comment>
    <comment ref="B25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§4750
</t>
        </r>
      </text>
    </comment>
    <comment ref="B26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§6120
</t>
        </r>
      </text>
    </comment>
    <comment ref="B15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§2960
</t>
        </r>
      </text>
    </comment>
  </commentList>
</comments>
</file>

<file path=xl/sharedStrings.xml><?xml version="1.0" encoding="utf-8"?>
<sst xmlns="http://schemas.openxmlformats.org/spreadsheetml/2006/main" count="339" uniqueCount="234">
  <si>
    <t>TABELA 1</t>
  </si>
  <si>
    <t>Lp.</t>
  </si>
  <si>
    <t>Wyszczególnienie</t>
  </si>
  <si>
    <t xml:space="preserve">Wykonanie         </t>
  </si>
  <si>
    <t xml:space="preserve">Dynamika % </t>
  </si>
  <si>
    <t>% wykonania planu</t>
  </si>
  <si>
    <t>pierwotny</t>
  </si>
  <si>
    <t>po zmianach</t>
  </si>
  <si>
    <t>6 : 3</t>
  </si>
  <si>
    <t>6 : 4</t>
  </si>
  <si>
    <t>6 : 5</t>
  </si>
  <si>
    <t>I</t>
  </si>
  <si>
    <t>z tego:</t>
  </si>
  <si>
    <t>II</t>
  </si>
  <si>
    <t>WYDATKI OGÓŁEM</t>
  </si>
  <si>
    <t>1. Edukacja ekologiczna</t>
  </si>
  <si>
    <t>-</t>
  </si>
  <si>
    <t>2. Urządzanie i utrzymanie terenów zieleni, zadrzewień, zakrzewień oraz parków</t>
  </si>
  <si>
    <t>prace projektowe - zagospodarowanie zieleńca przy ul. Prostej</t>
  </si>
  <si>
    <t>zagospodarowanie terenu niską i wysoką zielenią wzdłuż chronionego wąwozu grabowego</t>
  </si>
  <si>
    <t>3. Inne cele służące ochronie środowiska:</t>
  </si>
  <si>
    <t>1. zakup znaczków dla psów</t>
  </si>
  <si>
    <t>2. utrzymanie w należytym stanie pojemników na psie odchody (konserwacja i naprawy oraz zakup woreczków)</t>
  </si>
  <si>
    <t>3. ZBM - dofinansowanie napraw i montażu koszy na psie odchody i koszy ulicznych oraz do wywozu z nich nieczystości</t>
  </si>
  <si>
    <t>4. dotacja dla KSM "Przylesie" na utrzymanie w należytym stanie pojemników i zakup woreczków na psie odchody</t>
  </si>
  <si>
    <t>5. dotacja dla KSM "Na Skarpie" na utrzymanie w należytym stanie pojemników i zakup woreczków na psie odchody</t>
  </si>
  <si>
    <t>6. dotacja dla WAM na utrzymanie w należytym stanie pojemników i zakup woreczków na psie odchody</t>
  </si>
  <si>
    <t>7. dotacja dla KSM "Nasz Dom" na utrzymanie w należytym stanie pojemników i zakup woreczków na psie odchody</t>
  </si>
  <si>
    <t>8. dotacja dla SM "Jutrzenka" na utrzymanie w należytym stanie pojemników i zakup woreczków na psie odchody</t>
  </si>
  <si>
    <t>schronisko - modernizacja i inwestycje - dotacja dla PGK</t>
  </si>
  <si>
    <t>dotacja dla PGK do zakupu mikroprocesorowego miernika</t>
  </si>
  <si>
    <t>opłata za udział w uroczystej "Gali Laureatów - Gmina Przyjazna Środowisku"</t>
  </si>
  <si>
    <t>dotacja dla PGK na:</t>
  </si>
  <si>
    <t>III</t>
  </si>
  <si>
    <t>STAN ŚRODKÓW OBROTOWYCH NA KONIEC ROKU</t>
  </si>
  <si>
    <t xml:space="preserve">TABELA 2 </t>
  </si>
  <si>
    <t xml:space="preserve">  % wykonania planu</t>
  </si>
  <si>
    <t xml:space="preserve">STAN ŚRODKÓW OBROTOWYCH NA KONIEC ROKU </t>
  </si>
  <si>
    <t>TABELA 3</t>
  </si>
  <si>
    <t xml:space="preserve">WYKONANIE POWIATOWEGO FUNDUSZU GOSPODARKI ZASOBEM GEODEZYJNYM </t>
  </si>
  <si>
    <t>w złotych</t>
  </si>
  <si>
    <t xml:space="preserve">      % wykonania planu</t>
  </si>
  <si>
    <t>WYDATKI  OGÓŁEM</t>
  </si>
  <si>
    <t>PRZYCHODY</t>
  </si>
  <si>
    <t>WYDATKI</t>
  </si>
  <si>
    <t xml:space="preserve">TABELA 5 </t>
  </si>
  <si>
    <t xml:space="preserve">     % wykonania planu</t>
  </si>
  <si>
    <t>DOCHODY OD OSÓB PRAWNYCH, OD OSÓB FIZYCZNYCH I OD INNYCH JEDNOSTEK NIEPOSIADAJĄCYCH OSOBOWOŚCI PRAWNEJ</t>
  </si>
  <si>
    <t>Wpływy z innych opłat stanowiących dochody jednostek samorządu terytorianego na podsawie ustaw</t>
  </si>
  <si>
    <t>0480</t>
  </si>
  <si>
    <t>Wpływy z opłat za zezwolenia na sprzedaż alkoholu</t>
  </si>
  <si>
    <t>ADMINISTRACJA PUBLICZNA</t>
  </si>
  <si>
    <t xml:space="preserve">Urzędy gmin </t>
  </si>
  <si>
    <t>wynagrodzenie Pełnomocnika ds. Rozwiązywania Problemów Alkoholowych</t>
  </si>
  <si>
    <t>OCHRONA ZDROWIA</t>
  </si>
  <si>
    <t>Przeciwdziałanie alkoholizmowi</t>
  </si>
  <si>
    <t>Dotacja celowa z budżetu na finansowanie i dofinansowanie zadań zleconych stowarzyszeniom</t>
  </si>
  <si>
    <t>Zakup materiałów i wyposażenia</t>
  </si>
  <si>
    <t>Zakup pomocy naukowych, dydaktycznych i książek</t>
  </si>
  <si>
    <t>Zakup usług pozostałych</t>
  </si>
  <si>
    <t>Podróże służbowe krajowe</t>
  </si>
  <si>
    <t>O G Ó Ł E M</t>
  </si>
  <si>
    <t>Komenda Miejska Państwowej Straży Pożarnej - zakup wyposażenia ochronnego dla ratowników</t>
  </si>
  <si>
    <t>Komenda Miejska Państwowej Straży Pożarnej - zakup sprzętu do ratownictwa chemicznego i ekologicznego, będącego na wyposażeniu lekkiego samochodu ratowniczo - gaśniczego</t>
  </si>
  <si>
    <t>organizacja systemu zbiórki odpadów niebezpiecznych na terenie miasta Koszalina</t>
  </si>
  <si>
    <t>4. Realizacja przedsięwzięć związanych z gospodarką odpadami:</t>
  </si>
  <si>
    <t>1. do modernizacji punktów selektywnej zbiórki odpadów, zakupu i naprawy pojemników do gromadzenia odpadów segregowanych</t>
  </si>
  <si>
    <t xml:space="preserve">2. do wywozu śniegu i lodu z terenu miasta oraz na zorganizowanie punktów do ich składowania      </t>
  </si>
  <si>
    <t>3. do unieszkodliwiania odpadów pochodzących z selektywnej zbiórki oraz odpadów z punktu gromadzenia przy bazie (złom elektroniczny, baterie, akumulatory, gruz, odpady wielkogabarytowe itp.)</t>
  </si>
  <si>
    <t>1. do zakupu pojemników do segregacji odpadów z białego szkła</t>
  </si>
  <si>
    <t>2. do remontu metalowych pojemników służących do zbierania szklanej stłuczki oraz na tworzywa sztuczne</t>
  </si>
  <si>
    <t>3. do uruchomienia nowych punktów zbioru stłuczki i plastików na nowopowstałych osiedlach</t>
  </si>
  <si>
    <t>4. zakupu koszy ulicznych</t>
  </si>
  <si>
    <t>5. zakupu samochodu do selektywnej zbiórki odpadów w tym zbiórki i transport odpadów niebezpiecznych</t>
  </si>
  <si>
    <t>Dotacja podmiotowa z budżetu otrzymana przez samorządową instytucję kultury</t>
  </si>
  <si>
    <t>Różne opłaty i składki</t>
  </si>
  <si>
    <t>Wydatki inwestycyjne jednostek budżetowych</t>
  </si>
  <si>
    <t>TABELA 4</t>
  </si>
  <si>
    <t>Lp</t>
  </si>
  <si>
    <t xml:space="preserve">Wykonanie           </t>
  </si>
  <si>
    <t>Dynamika     %</t>
  </si>
  <si>
    <t>Opieka społeczna</t>
  </si>
  <si>
    <t>PFRON</t>
  </si>
  <si>
    <t xml:space="preserve">Wpływy z Państwowego Funduszu Rehabilitacji Osób Niepełnosprawnych </t>
  </si>
  <si>
    <t xml:space="preserve">Dochody z tytułu obsługi  PFRON </t>
  </si>
  <si>
    <t>Pożyczki na rozpoczęcie działalności gospodarczej</t>
  </si>
  <si>
    <t>Dofinansowanie do oprocentowania kredytu bankowego zaciągniętego na kontynuowanie działalności gospodarczej</t>
  </si>
  <si>
    <t>Razem rehabilitacja zawodowa</t>
  </si>
  <si>
    <t>Dofinansowanie uczestnictwa osób niepełnosprawnych i ich opiekunów w turnusach rehabilitacyjnych</t>
  </si>
  <si>
    <t>Dofinansowanie likwidacji barier architektonicznych, w komunikowaniu się i technicznych</t>
  </si>
  <si>
    <t>Dofinansowanie zaopatrzenia w sprzęt rehabilitacyjny, przedmiotów ortopedycznych i środków pomocniczych</t>
  </si>
  <si>
    <t>Dofinansowanie sportu, kultury, rekreacji i turystyki dzieci i młodzieży niepełnosprawnej</t>
  </si>
  <si>
    <t>Warsztaty terapii zajęciowej</t>
  </si>
  <si>
    <t>Razem rehabilitacja społeczna</t>
  </si>
  <si>
    <t>Wydatki na obsługę PFRON</t>
  </si>
  <si>
    <t xml:space="preserve">Stan funduszu na koniec okresu </t>
  </si>
  <si>
    <t>Dotacja dla KSM "Na Skarpie" do kontynuacji zasady - sprzątaj po swoim psie.</t>
  </si>
  <si>
    <t>Dotacja dla SM "Jutrzenka" do kontynuacji zasady - sprzątaj po swoim psie.</t>
  </si>
  <si>
    <t>Konserwacja, naprawy oraz zakup pojemników i woreczków na psie odchody na terenach administrowanych przez Zarząd Budynków Mieszkalnych - kontynuacja zasady - sprzątaj po swoim psie.</t>
  </si>
  <si>
    <t>dofinansowanie dla Zarządu Dróg Miejskich do zakupu koszy ulicznych</t>
  </si>
  <si>
    <t>Wpłaty jednostek na fundusz celowy</t>
  </si>
  <si>
    <t>Wpłaty jednostek na fundusz celowy na finansowanie lub dofinansowanie zadań inwestycyjnych</t>
  </si>
  <si>
    <t>Wynagrodzenia bezosobowe</t>
  </si>
  <si>
    <t>Zwalczanie narkomanii</t>
  </si>
  <si>
    <t>Programy polityki zdrowotnej</t>
  </si>
  <si>
    <t>Koszty postępowania sądowego i prokuratorskiego</t>
  </si>
  <si>
    <t>Pałac Młodzieży - dofinansowanie zakupu nagród na konkurs "Ja i moje środowisko"</t>
  </si>
  <si>
    <t>Komenda Miejska Państwowej Straży Pożarnej - dofinansowanie do przeglądów, konserwacji, napraw sprzętu do pomiaru stężeń substancji chemicznych, mierników, testerów, szkoleń strażaków.</t>
  </si>
  <si>
    <t>Porządkowanie gospodarki wodno-ściekowej w rejonie ul. Monte Cassino.</t>
  </si>
  <si>
    <t>Dotacja dla Miejskich Wodociągów i Kanalizacji na opracowanie dokumentacji i budowy urządzeń podczyszczających.</t>
  </si>
  <si>
    <t>Opracowanie Programu Ochrony Środowiska dla Miasta Koszalina na lata 2008-2011, Planu Gospodarki Odpadami dla Miasta Koszalina na lata 2008-2011 oraz Programu Usuwania Azbestu z terenu Miasta Koszalina.</t>
  </si>
  <si>
    <t>Dotacja dla Nadleśnictwa Manowo - na dofinansowanie do budowy ścieżki przyrodniczo-rowerowej na terenie gminy m. Koszalin.</t>
  </si>
  <si>
    <t>Dofinansowanie dla osób fizycznych na wykonanie zadań polegających na usuwaniu i unieszkodliwianiu elementów i materiałów zawierających azbest z obiektów budowlanych.</t>
  </si>
  <si>
    <t>Zagospodarowanie odpadów powstałych na terenie m. Koszalina w wyniku awarii ekologicznych.</t>
  </si>
  <si>
    <t>1.  Realizacja przedsięwzięć związanych z gospodarką odpadami</t>
  </si>
  <si>
    <t>Zarząd Dróg Miejskich - dofinansowanie do wywozu nieczystości z koszy ulicznych.</t>
  </si>
  <si>
    <t>Zakup materiałów papierniczych do sprzętu drukarskiego i urządzeń kserograficznych</t>
  </si>
  <si>
    <t>Zakup usług obejmujących wykonanie ekspertyz, analiz i opinii</t>
  </si>
  <si>
    <t>Szkolenia pracowników niebędących członkami korpusu służby cywilnej</t>
  </si>
  <si>
    <t>Zakup akcesoriów komputerowych, w tym programów i licencji</t>
  </si>
  <si>
    <t xml:space="preserve">Zwrot kosztów szkoleń i przekwalifikowania zawodowego osób niepełnosprawnych     </t>
  </si>
  <si>
    <t xml:space="preserve"> 2008 r</t>
  </si>
  <si>
    <t>Zespół Szkół Nr 8 - dofinansowanie do realizacji projektu pn. "Mój zielony świat".</t>
  </si>
  <si>
    <t>Zespół Szkół Nr 11 - dofinansowanie do realizacji projektu pn. "Uczenie się przez całe życie".</t>
  </si>
  <si>
    <t>Dotacja dla Politechniki Koszalińskiej na organizację Ogólnopolskiej Konferencji Szkoleniowo - Naukowej nt. "Gospodarka Wodna i Ściekowa podstawą ochrony środowiska".</t>
  </si>
  <si>
    <t>Uaktualnienie inwentaryzacji zieleni na terenie zieleńców i pasów drogowych oraz opracowanie inwentaryzacji terenów przekazanych Zarządowi w zarządzanie lub administrację.</t>
  </si>
  <si>
    <t>Oczyszczanie stawu z narzuconych odpadów w Parku Dostępnym.</t>
  </si>
  <si>
    <t>Dofinansowanie do przeprowadzenia prac pielęgnacyjno-leczniczych drzew na terenach administrowanych przez Żłobek Miejski.</t>
  </si>
  <si>
    <t>Dofinansowanie do przeprowadzenia prac pielęgnacyjno-leczniczych drzew na terenach administrowanych przez Przedszkole Nr 16.</t>
  </si>
  <si>
    <t>Ewidencja nielegalnych wylotów z instalacji do rzeki Dzierżęcinki.</t>
  </si>
  <si>
    <t>Przedszkole Nr 12 - dofinansowanie na doposażenie ogrodu przedszkolnego w drewniany sprzęt ekologiczny (sportowo-rehabilitacyjny).</t>
  </si>
  <si>
    <t>Dotacja dla KSM "Nasz Dom" do kontynuacji zasady - sprzątaj po swoim psie</t>
  </si>
  <si>
    <t>Dotacja dla KSM "Przylesie" do kontynuacji zasady - sprzątaj po swoim psie</t>
  </si>
  <si>
    <t xml:space="preserve">Grzywny i inne kary pieniężne od osób prawnych i innych jednostek organizacyjnych </t>
  </si>
  <si>
    <t xml:space="preserve">Wpływy z różnych opłat </t>
  </si>
  <si>
    <t xml:space="preserve">Pozostałe odsetki </t>
  </si>
  <si>
    <t>Propagowanie działań ekologicznych w szkołach i przedszkolach.</t>
  </si>
  <si>
    <t>Dotacja dla PGK na organizację Centrum Edukacji Ekologicznej -materiały edukacyjne, nagrody konkursowe, honoraria, szkolenia.</t>
  </si>
  <si>
    <t>Dofinansowanie do szkoleń dla pracowników ochrony środowiska.</t>
  </si>
  <si>
    <t>Dotacja dla Miejskich Wodociągów i Kanalizacji na organizację Centrum Edukacji Ekologicznej - materiały edukacyjne, nagrody konkursowe, honoraria, szkolenia.</t>
  </si>
  <si>
    <t>Prace pielęgnacyjno-lecznicze pojedynczych drzew przyulicznych i na zieleńcach miejskich</t>
  </si>
  <si>
    <t>Prace pielęgnacyjno-lecznicze drzew na terenach administrowanych przez ZBM.</t>
  </si>
  <si>
    <t>Obsadzenie drzewami i krzewami pasów zieleni ulicznej i w parkach.</t>
  </si>
  <si>
    <t>Zwalczanie szrotówka kasztanowcowiaczka niszczącego kasztanowce na terenie miasta Koszalina.</t>
  </si>
  <si>
    <t>Zagospodarowanie zielenią terenu położonego przy ul. Wielkopolskiej.</t>
  </si>
  <si>
    <t>Wykonanie i ustawienie drzewka z kwiatów jednorocznych przy ul. Zwycięstwa.</t>
  </si>
  <si>
    <t>Organizacja akcji "Sprzątanie Świata", Dzień Ziemi", "Święto Drzewa".</t>
  </si>
  <si>
    <t>Wprowadzenie w mieście zasady sprzątania po psach.</t>
  </si>
  <si>
    <t>Likwidacja nielegalnych wysypisk oraz sprzątanie zaśmieconych terenów miejskich bez administratora.</t>
  </si>
  <si>
    <t>Przeprowadzenie badań i analiz oraz opracowanie wniosków z zakresu ochrony środowiska.</t>
  </si>
  <si>
    <t>Utrzymanie w należytym stanie pojemników na psie odchody na terenach administrowanych przez Zarząd Budynków Mieszkalnych - kontynuacja zasady - sprzątaj po swoim psie.</t>
  </si>
  <si>
    <t>Zakup systemów gromadzenia i przetwarzania danych związanych z dostępem do informacji o środowisku.</t>
  </si>
  <si>
    <t>Grzywny i inne kary pieniężne od osób prawnych i innych jednostek organizacyjnych.</t>
  </si>
  <si>
    <t>Zarząd Dróg Miejskich - dofinansowanie do zakupu koszy ulicznych.</t>
  </si>
  <si>
    <t>Zarząd Dróg Miejskich - dofinansowanie do zakupu koszy, które zostaną ustawione w parkach miejskich</t>
  </si>
  <si>
    <t>2.  Inne cele służące ochronie środowiska:</t>
  </si>
  <si>
    <t>STAN ŚRODKÓW OBROTOWYCH NA POCZĄTEK ROKU</t>
  </si>
  <si>
    <t xml:space="preserve">PRZYCHODY </t>
  </si>
  <si>
    <t>IV</t>
  </si>
  <si>
    <t xml:space="preserve">PRZYCHODY  </t>
  </si>
  <si>
    <t>Wpływy z usług</t>
  </si>
  <si>
    <t>Pozostałe odsetki</t>
  </si>
  <si>
    <t>Grzywny i inne kary pieniężne od osób prawnych i innych jednostek organizacyjnych</t>
  </si>
  <si>
    <t>Inne zwiększenia</t>
  </si>
  <si>
    <t>Przelewy redystrybucyjne</t>
  </si>
  <si>
    <t>Składki na ubezpieczenia społeczne</t>
  </si>
  <si>
    <t>Składki na Fundusz Pracy</t>
  </si>
  <si>
    <t>Szkolenia pracowników niebędących członkami korpususłużby cywilnej</t>
  </si>
  <si>
    <t>2008 r.</t>
  </si>
  <si>
    <t>Zwrot kosztów wyposażenia stanowiska pracy dla osób niepełnosprawnych</t>
  </si>
  <si>
    <t>Środki na podjęcie działalności gospodarczej, rolniczej lub wniesienia wkładu do spółdzielni socjalnej</t>
  </si>
  <si>
    <t>Refundacja kosztów szkolenia osób niepełnosprawnych organizowanych przez pracodawcę</t>
  </si>
  <si>
    <t>Zakup usług remontowych</t>
  </si>
  <si>
    <t>Wydatki na zakupy inwestycyjne jednostek budżetowych</t>
  </si>
  <si>
    <t>Odpis aktualizacyjny</t>
  </si>
  <si>
    <t xml:space="preserve">                                   Plan na 2009 r.</t>
  </si>
  <si>
    <t xml:space="preserve"> 2009 r</t>
  </si>
  <si>
    <t>Przedszkole Nr 34 - dofinansowanie do zakupu toreb ekologicznych</t>
  </si>
  <si>
    <t>Przedszkole Nr 16 - dofinansowanie do zakupu kącików ekologicznych</t>
  </si>
  <si>
    <t>Przedszkole Nr 12 - dofinansowanie do realizacji działań z zakresu edukacji ekologicznej</t>
  </si>
  <si>
    <t>Edukacja ekologiczna mieszkańców Koszalina w zakresie budowy dotyczącej Zakładu Termicznego Przetwarzania Odpadów</t>
  </si>
  <si>
    <t>Dofinansowanie dla Politechniki Koszalińskiej do zorganizowania wystawy o nazwie FUSION EXPO, propagującej wiedzę o fuzji jądrowej jako nowym źródle energii.</t>
  </si>
  <si>
    <t>Zagospodarowanie terenu przy ul. Wopistów do ul. Zdobywców Wału Pomorskiego o pow. 1,0296 ha (ciąg ekologiczny zieleni), zgodnie z opracowaną dokumentacją - I etap.</t>
  </si>
  <si>
    <t>Dotacja dla PGK na wykonanie nasadzeń na cmentarzu.</t>
  </si>
  <si>
    <t>Montaż koszy i ławek w parkach i na zieleńcach.</t>
  </si>
  <si>
    <t>Dofinansowanie dla ZDM do zakupu koszy i ławek do parków miejskich i na zieleńce.</t>
  </si>
  <si>
    <t>Wykonanie tablic informacyjnych o drzewach - pomnikach przyrody -ich charakterystyka.</t>
  </si>
  <si>
    <t>Uporządkowanie zespołu przyrodniczo - krajobrazowego obszaru pn. "Wąwozy Grabowe".</t>
  </si>
  <si>
    <t>Rewitalizacja Parku Książąt Pomorskich "B" - opracowanie projektu.</t>
  </si>
  <si>
    <t>Wycinka drzew z terenów miejskich Koszalina zagrażających bezpieczeństwu publicznemu.</t>
  </si>
  <si>
    <t>Opracowanie projektów modernizacyjnych objętych nadzorem konserwatorskim - zieleniec przy ul.J. Piłsudskiego - Sportowa, Park Dendrologiczny.</t>
  </si>
  <si>
    <t>Utrzymanie fontanny w Parku Książąt Pomorskich "A".</t>
  </si>
  <si>
    <t>Uporządkowanie i oczyszczenie stawu w Parku Książąt Pomorskich "B".</t>
  </si>
  <si>
    <t>Prace pielęgnacyjno-lecznicze drzew na terenach administrowanych przez Przedszkole Nr 10 w Koszalinie.</t>
  </si>
  <si>
    <t>Prace pielęgnacyjno-lecznicze drzew na terenach administrowanych przez Przedszkole Nr 3 w Koszalinie.</t>
  </si>
  <si>
    <t>Prace pielęgnacyjno-lecznicze drzew na terenach administrowanych przez Zespół Szkół Nr 7 w Koszalinie.</t>
  </si>
  <si>
    <t>Prace pielęgnacyjno-lecznicze drzew na terenach administrowanych przez Przedszkole Nr 20 w Koszalinie.</t>
  </si>
  <si>
    <t>Prace pielęgnacyjno-lecznicze drzew na terenach administrowanych przez Gimnazjum Nr 7 w Koszalinie.</t>
  </si>
  <si>
    <t>1. budowę drugiego stanowiska do rozdzielania odpadów zmieszanych.</t>
  </si>
  <si>
    <t>2. adaptację części osłon śmietnikowych na punkty selektywnego zbioru odpadów.</t>
  </si>
  <si>
    <t>3. gospodarcze wykorzystanie gazu - budowa sieci rozdeszczowania.</t>
  </si>
  <si>
    <t>4. utylizację i transport odpadów pochodzących ze zdarzeń losowych oraz odpadów niebezpiecznych (leki) pochodzących z koszalińskich aptek.</t>
  </si>
  <si>
    <t>5. stanowiska rozdziału mechanicznego odpadów zmieszanych - budowa magazynu odpadów niebezpiecznych.</t>
  </si>
  <si>
    <t>6. całoroczne utrzymanie koszy na psie ekskrementy.</t>
  </si>
  <si>
    <t>7. uzupełnienie wyposażenia oraz odnowienie Gminnego Punktu Zbiórki Odpadów Niebezpiecznych.</t>
  </si>
  <si>
    <t>Dofinansowanie dla ZDM do zakupu koszy ulicznych.</t>
  </si>
  <si>
    <t>Dofinansowanie dla ZDM do likwidacji nielegalnych wysypisk zlokalizowanych w pasach drogowych, w tym odpadów niebezpiecznych.</t>
  </si>
  <si>
    <t>Dofinansowanie dla ZDM do utrzymania przystanków komunikacji miejskiej na terenie miasta Koszalina.</t>
  </si>
  <si>
    <t>Likwidacja skutków zdarzeń losowych ma terenie miasta Koszalina.</t>
  </si>
  <si>
    <t>Dofinansowanie dla Biura Bezpieczeństwa i Zarządzania Kryzysowego.</t>
  </si>
  <si>
    <t>Oczyszczanie koryta rzeki Dzierżęcinki z narzuconych odpadów.</t>
  </si>
  <si>
    <t>Udrożnienie i regulacja rowów wraz ze skarpami.</t>
  </si>
  <si>
    <t>Komenda Miejska Państwowej Straży Pożarnej - dofinansowanie do zakupu sprzętu ratownictwa chemiczno-ekologicznego (pompy zanurzeniowej, pontonu).</t>
  </si>
  <si>
    <t>Komenda Miejska Państwowej Straży Pożarnej - dofinansowanie do zakupu sprzętu ratownictwa chemiczno-ekologicznego (ubrań kwasoodpornych, namiotów pneumatycznych, zapory elastycznej, balotów słomy, sorbentów, neutralizatorów).</t>
  </si>
  <si>
    <t>Sprawozdanie z realizacji Programu Ochrony Środowiska dla Miasta Koszalina za lata 2007-2008 oraz Raport z realizacji Programu Ochrony Środowiska dla Miasta Koszalina za lata 2007 - 2008.</t>
  </si>
  <si>
    <t>Opracowanie mapy akustycznej dla Miasta Koszalina.</t>
  </si>
  <si>
    <t>Wykonanie projektu budowlanego oraz renowacja rowu na odcinku od ul.Wrzosów do rzeki Dzierżęcinki.</t>
  </si>
  <si>
    <t>Odsetki od dotacji wykorzystanych niezgodnie z przeznaczeniem lub pobranych w nadmiernej wysokości</t>
  </si>
  <si>
    <t>KOREKTA NALEŻNOŚCI Z  2008 ROKU</t>
  </si>
  <si>
    <t>V</t>
  </si>
  <si>
    <t>WYKONANIE GMINNEGO FUNDUSZU OCHRONY ŚRODOWISKA I GOSPODARKI WODNEJ W 2009 ROKU</t>
  </si>
  <si>
    <t xml:space="preserve"> WYKONANIE POWIATOWEGO FUNDUSZU OCHRONY ŚRODOWISKA I GOSPODARKI WODNEJ W 2009 ROKU</t>
  </si>
  <si>
    <t xml:space="preserve">                            Plan na 2009 r.</t>
  </si>
  <si>
    <t>I  KARTOGRAFICZNYM W 2009 ROKU</t>
  </si>
  <si>
    <t>Wydatki na zakupy inwestycyjne</t>
  </si>
  <si>
    <t xml:space="preserve">                     Plan  na 2009</t>
  </si>
  <si>
    <t>2009 r.</t>
  </si>
  <si>
    <t>Wykonanie  Państwowego Funduszu  Rehabilitacji Osób Niepełnosprawnych                              za 2009 r.</t>
  </si>
  <si>
    <t>Plan na 2009 r.</t>
  </si>
  <si>
    <t>WYKONANIE PLANU PRZYCHODÓW I WYDATKÓW GMINNEGO PROGRAMU PROFILAKTYKI I ROZWIĄZYWANIA PROBLEMÓW ALKOHOLOWYCH  ORAZ GMINNEGO PROGRAMU PRZECIWDZIAŁANIA NARKOMANII W 2009 ROKU</t>
  </si>
  <si>
    <t>Zakup środków żywności</t>
  </si>
  <si>
    <t>Autor dokumentu: Agnieszka Sulewska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</si>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</sst>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9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4" fontId="3" fillId="0" borderId="0" xfId="0" applyNumberFormat="1" applyFont="1" applyFill="1" applyBorder="1" applyAlignment="1" applyProtection="1">
      <alignment horizontal="centerContinuous" vertical="top" wrapText="1"/>
      <protection/>
    </xf>
    <xf numFmtId="0" fontId="3" fillId="0" borderId="0" xfId="0" applyNumberFormat="1" applyFont="1" applyFill="1" applyBorder="1" applyAlignment="1" applyProtection="1">
      <alignment horizontal="centerContinuous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center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4" fontId="7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vertical="top"/>
      <protection/>
    </xf>
    <xf numFmtId="4" fontId="4" fillId="0" borderId="7" xfId="0" applyNumberFormat="1" applyFont="1" applyFill="1" applyBorder="1" applyAlignment="1" applyProtection="1">
      <alignment horizontal="center" vertical="top" wrapText="1"/>
      <protection/>
    </xf>
    <xf numFmtId="4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164" fontId="3" fillId="0" borderId="9" xfId="0" applyNumberFormat="1" applyFont="1" applyFill="1" applyBorder="1" applyAlignment="1" applyProtection="1">
      <alignment horizontal="center" vertical="center"/>
      <protection/>
    </xf>
    <xf numFmtId="44" fontId="3" fillId="0" borderId="8" xfId="18" applyFont="1" applyFill="1" applyBorder="1" applyAlignment="1" applyProtection="1">
      <alignment horizontal="left" vertical="center" wrapText="1"/>
      <protection locked="0"/>
    </xf>
    <xf numFmtId="44" fontId="3" fillId="0" borderId="19" xfId="18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3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justify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justify" vertical="center" wrapText="1"/>
    </xf>
    <xf numFmtId="0" fontId="4" fillId="0" borderId="8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7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7" xfId="0" applyNumberFormat="1" applyFont="1" applyFill="1" applyBorder="1" applyAlignment="1" applyProtection="1">
      <alignment vertical="center" wrapText="1"/>
      <protection/>
    </xf>
    <xf numFmtId="3" fontId="1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justify" vertical="center" wrapText="1"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7" xfId="0" applyFont="1" applyBorder="1" applyAlignment="1">
      <alignment horizontal="justify" vertical="center" wrapText="1"/>
    </xf>
    <xf numFmtId="3" fontId="11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justify" vertical="center" wrapText="1"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4" fontId="3" fillId="0" borderId="0" xfId="0" applyNumberFormat="1" applyFont="1" applyFill="1" applyBorder="1" applyAlignment="1" applyProtection="1">
      <alignment horizontal="centerContinuous" vertical="top"/>
      <protection/>
    </xf>
    <xf numFmtId="0" fontId="3" fillId="0" borderId="0" xfId="0" applyNumberFormat="1" applyFont="1" applyFill="1" applyBorder="1" applyAlignment="1" applyProtection="1">
      <alignment horizontal="centerContinuous" vertical="top"/>
      <protection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top"/>
      <protection/>
    </xf>
    <xf numFmtId="4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44" fontId="3" fillId="0" borderId="8" xfId="18" applyFont="1" applyFill="1" applyBorder="1" applyAlignment="1" applyProtection="1">
      <alignment vertical="center" wrapText="1"/>
      <protection locked="0"/>
    </xf>
    <xf numFmtId="44" fontId="3" fillId="0" borderId="27" xfId="18" applyFont="1" applyFill="1" applyBorder="1" applyAlignment="1" applyProtection="1">
      <alignment vertical="center" wrapText="1"/>
      <protection locked="0"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vertical="center" wrapText="1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>
      <alignment vertical="center" wrapText="1"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9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3" fontId="13" fillId="0" borderId="39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6" fontId="3" fillId="0" borderId="41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3" fillId="0" borderId="42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66" fontId="13" fillId="0" borderId="4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/>
    </xf>
    <xf numFmtId="166" fontId="4" fillId="0" borderId="4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24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Fill="1" applyBorder="1" applyAlignment="1" applyProtection="1">
      <alignment horizontal="center" wrapText="1"/>
      <protection/>
    </xf>
    <xf numFmtId="4" fontId="4" fillId="0" borderId="3" xfId="0" applyNumberFormat="1" applyFont="1" applyFill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Continuous" vertical="center"/>
      <protection locked="0"/>
    </xf>
    <xf numFmtId="44" fontId="6" fillId="0" borderId="14" xfId="18" applyFont="1" applyFill="1" applyBorder="1" applyAlignment="1" applyProtection="1">
      <alignment vertical="center" wrapText="1"/>
      <protection locked="0"/>
    </xf>
    <xf numFmtId="165" fontId="6" fillId="0" borderId="14" xfId="18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7" fillId="0" borderId="24" xfId="0" applyNumberFormat="1" applyFont="1" applyFill="1" applyBorder="1" applyAlignment="1" applyProtection="1">
      <alignment horizontal="centerContinuous" vertical="center"/>
      <protection locked="0"/>
    </xf>
    <xf numFmtId="44" fontId="3" fillId="0" borderId="7" xfId="18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7" fillId="0" borderId="22" xfId="0" applyNumberFormat="1" applyFont="1" applyFill="1" applyBorder="1" applyAlignment="1" applyProtection="1">
      <alignment horizontal="centerContinuous" vertical="center"/>
      <protection locked="0"/>
    </xf>
    <xf numFmtId="44" fontId="3" fillId="0" borderId="11" xfId="18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NumberFormat="1" applyFont="1" applyFill="1" applyBorder="1" applyAlignment="1" applyProtection="1">
      <alignment horizontal="centerContinuous"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Continuous" vertical="center"/>
      <protection locked="0"/>
    </xf>
    <xf numFmtId="44" fontId="3" fillId="0" borderId="46" xfId="18" applyFont="1" applyFill="1" applyBorder="1" applyAlignment="1" applyProtection="1">
      <alignment vertical="center" wrapText="1"/>
      <protection locked="0"/>
    </xf>
    <xf numFmtId="3" fontId="3" fillId="0" borderId="46" xfId="0" applyNumberFormat="1" applyFont="1" applyFill="1" applyBorder="1" applyAlignment="1" applyProtection="1">
      <alignment horizontal="center" vertical="center"/>
      <protection locked="0"/>
    </xf>
    <xf numFmtId="164" fontId="3" fillId="0" borderId="46" xfId="0" applyNumberFormat="1" applyFont="1" applyFill="1" applyBorder="1" applyAlignment="1" applyProtection="1">
      <alignment horizontal="center" vertical="center"/>
      <protection locked="0"/>
    </xf>
    <xf numFmtId="164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horizontal="centerContinuous" vertical="center"/>
      <protection locked="0"/>
    </xf>
    <xf numFmtId="44" fontId="3" fillId="0" borderId="17" xfId="18" applyFont="1" applyFill="1" applyBorder="1" applyAlignment="1" applyProtection="1">
      <alignment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164" fontId="14" fillId="0" borderId="0" xfId="0" applyNumberFormat="1" applyFont="1" applyFill="1" applyBorder="1" applyAlignment="1" applyProtection="1">
      <alignment/>
      <protection locked="0"/>
    </xf>
    <xf numFmtId="3" fontId="15" fillId="0" borderId="0" xfId="0" applyNumberFormat="1" applyFont="1" applyFill="1" applyBorder="1" applyAlignment="1" applyProtection="1">
      <alignment horizontal="center" wrapText="1"/>
      <protection locked="0"/>
    </xf>
    <xf numFmtId="1" fontId="3" fillId="0" borderId="12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 applyProtection="1">
      <alignment horizontal="centerContinuous" vertical="center"/>
      <protection/>
    </xf>
    <xf numFmtId="4" fontId="7" fillId="0" borderId="4" xfId="0" applyNumberFormat="1" applyFont="1" applyFill="1" applyBorder="1" applyAlignment="1" applyProtection="1">
      <alignment horizontal="centerContinuous" vertical="center"/>
      <protection/>
    </xf>
    <xf numFmtId="4" fontId="4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16" fillId="0" borderId="26" xfId="0" applyFont="1" applyBorder="1" applyAlignment="1">
      <alignment horizontal="center" vertical="center"/>
    </xf>
    <xf numFmtId="3" fontId="16" fillId="0" borderId="14" xfId="0" applyNumberFormat="1" applyFont="1" applyFill="1" applyBorder="1" applyAlignment="1" applyProtection="1">
      <alignment horizontal="center" vertical="center"/>
      <protection/>
    </xf>
    <xf numFmtId="164" fontId="16" fillId="0" borderId="14" xfId="0" applyNumberFormat="1" applyFont="1" applyFill="1" applyBorder="1" applyAlignment="1" applyProtection="1">
      <alignment horizontal="center" vertical="center"/>
      <protection/>
    </xf>
    <xf numFmtId="164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vertical="center" wrapText="1"/>
      <protection/>
    </xf>
    <xf numFmtId="3" fontId="13" fillId="0" borderId="14" xfId="0" applyNumberFormat="1" applyFont="1" applyFill="1" applyBorder="1" applyAlignment="1" applyProtection="1">
      <alignment horizontal="center" vertical="center"/>
      <protection/>
    </xf>
    <xf numFmtId="164" fontId="13" fillId="0" borderId="14" xfId="0" applyNumberFormat="1" applyFont="1" applyFill="1" applyBorder="1" applyAlignment="1" applyProtection="1">
      <alignment horizontal="center" vertical="center"/>
      <protection/>
    </xf>
    <xf numFmtId="164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vertical="center" wrapText="1"/>
      <protection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164" fontId="6" fillId="0" borderId="7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Fill="1" applyBorder="1" applyAlignment="1" applyProtection="1">
      <alignment horizontal="center" vertical="center"/>
      <protection/>
    </xf>
    <xf numFmtId="164" fontId="16" fillId="0" borderId="2" xfId="0" applyNumberFormat="1" applyFont="1" applyFill="1" applyBorder="1" applyAlignment="1" applyProtection="1">
      <alignment horizontal="center" vertical="center"/>
      <protection/>
    </xf>
    <xf numFmtId="164" fontId="16" fillId="0" borderId="32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vertical="center"/>
      <protection/>
    </xf>
    <xf numFmtId="3" fontId="13" fillId="0" borderId="7" xfId="0" applyNumberFormat="1" applyFont="1" applyFill="1" applyBorder="1" applyAlignment="1" applyProtection="1">
      <alignment horizontal="center" vertical="center"/>
      <protection/>
    </xf>
    <xf numFmtId="164" fontId="13" fillId="0" borderId="7" xfId="0" applyNumberFormat="1" applyFont="1" applyFill="1" applyBorder="1" applyAlignment="1" applyProtection="1">
      <alignment horizontal="center" vertical="center"/>
      <protection/>
    </xf>
    <xf numFmtId="164" fontId="13" fillId="0" borderId="20" xfId="0" applyNumberFormat="1" applyFont="1" applyFill="1" applyBorder="1" applyAlignment="1" applyProtection="1">
      <alignment horizontal="center" vertical="center"/>
      <protection/>
    </xf>
    <xf numFmtId="2" fontId="14" fillId="0" borderId="23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3" fontId="14" fillId="0" borderId="11" xfId="0" applyNumberFormat="1" applyFont="1" applyFill="1" applyBorder="1" applyAlignment="1" applyProtection="1">
      <alignment horizontal="center" vertical="center"/>
      <protection/>
    </xf>
    <xf numFmtId="164" fontId="14" fillId="0" borderId="7" xfId="0" applyNumberFormat="1" applyFont="1" applyFill="1" applyBorder="1" applyAlignment="1" applyProtection="1">
      <alignment horizontal="center" vertical="center"/>
      <protection/>
    </xf>
    <xf numFmtId="164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3" fontId="13" fillId="0" borderId="8" xfId="0" applyNumberFormat="1" applyFont="1" applyFill="1" applyBorder="1" applyAlignment="1" applyProtection="1">
      <alignment horizontal="center" vertical="center"/>
      <protection/>
    </xf>
    <xf numFmtId="3" fontId="13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vertical="center" wrapText="1"/>
      <protection/>
    </xf>
    <xf numFmtId="3" fontId="14" fillId="0" borderId="7" xfId="0" applyNumberFormat="1" applyFont="1" applyFill="1" applyBorder="1" applyAlignment="1" applyProtection="1">
      <alignment horizontal="center" vertical="center"/>
      <protection/>
    </xf>
    <xf numFmtId="3" fontId="14" fillId="0" borderId="8" xfId="0" applyNumberFormat="1" applyFont="1" applyFill="1" applyBorder="1" applyAlignment="1" applyProtection="1">
      <alignment horizontal="center" vertical="center"/>
      <protection/>
    </xf>
    <xf numFmtId="3" fontId="14" fillId="0" borderId="20" xfId="0" applyNumberFormat="1" applyFont="1" applyFill="1" applyBorder="1" applyAlignment="1" applyProtection="1">
      <alignment horizontal="center" vertical="center"/>
      <protection/>
    </xf>
    <xf numFmtId="164" fontId="13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vertical="center" wrapText="1"/>
      <protection/>
    </xf>
    <xf numFmtId="164" fontId="14" fillId="0" borderId="8" xfId="0" applyNumberFormat="1" applyFont="1" applyFill="1" applyBorder="1" applyAlignment="1" applyProtection="1">
      <alignment horizontal="center" vertical="center"/>
      <protection/>
    </xf>
    <xf numFmtId="164" fontId="14" fillId="0" borderId="9" xfId="0" applyNumberFormat="1" applyFont="1" applyFill="1" applyBorder="1" applyAlignment="1" applyProtection="1">
      <alignment horizontal="center" vertical="center"/>
      <protection/>
    </xf>
    <xf numFmtId="3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3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vertical="center" wrapText="1"/>
      <protection/>
    </xf>
    <xf numFmtId="0" fontId="14" fillId="0" borderId="48" xfId="0" applyNumberFormat="1" applyFont="1" applyFill="1" applyBorder="1" applyAlignment="1" applyProtection="1">
      <alignment vertical="center" wrapText="1"/>
      <protection locked="0"/>
    </xf>
    <xf numFmtId="3" fontId="14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117">
      <selection activeCell="A119" sqref="A119:A121"/>
    </sheetView>
  </sheetViews>
  <sheetFormatPr defaultColWidth="9.00390625" defaultRowHeight="12.75"/>
  <cols>
    <col min="1" max="1" width="5.00390625" style="1" customWidth="1"/>
    <col min="2" max="2" width="58.875" style="1" customWidth="1"/>
    <col min="3" max="4" width="12.875" style="2" customWidth="1"/>
    <col min="5" max="5" width="12.75390625" style="2" customWidth="1"/>
    <col min="6" max="6" width="12.875" style="2" customWidth="1"/>
    <col min="7" max="7" width="11.25390625" style="2" customWidth="1"/>
    <col min="8" max="8" width="8.375" style="2" customWidth="1"/>
    <col min="9" max="9" width="9.25390625" style="1" customWidth="1"/>
    <col min="10" max="16384" width="9.125" style="1" customWidth="1"/>
  </cols>
  <sheetData>
    <row r="1" ht="12.75">
      <c r="I1" s="3" t="s">
        <v>0</v>
      </c>
    </row>
    <row r="2" ht="12.75">
      <c r="I2" s="3"/>
    </row>
    <row r="3" spans="1:10" ht="35.25" customHeight="1">
      <c r="A3" s="4" t="s">
        <v>220</v>
      </c>
      <c r="B3" s="4"/>
      <c r="C3" s="5"/>
      <c r="D3" s="5"/>
      <c r="E3" s="5"/>
      <c r="F3" s="5"/>
      <c r="G3" s="5"/>
      <c r="H3" s="5"/>
      <c r="I3" s="6"/>
      <c r="J3" s="7"/>
    </row>
    <row r="4" ht="17.25" customHeight="1" thickBot="1"/>
    <row r="5" spans="1:10" ht="16.5" thickTop="1">
      <c r="A5" s="8" t="s">
        <v>1</v>
      </c>
      <c r="B5" s="336" t="s">
        <v>2</v>
      </c>
      <c r="C5" s="9" t="s">
        <v>3</v>
      </c>
      <c r="D5" s="10" t="s">
        <v>175</v>
      </c>
      <c r="E5" s="11"/>
      <c r="F5" s="9" t="s">
        <v>3</v>
      </c>
      <c r="G5" s="9" t="s">
        <v>4</v>
      </c>
      <c r="H5" s="12" t="s">
        <v>5</v>
      </c>
      <c r="I5" s="13"/>
      <c r="J5" s="14"/>
    </row>
    <row r="6" spans="1:9" ht="17.25" customHeight="1">
      <c r="A6" s="15"/>
      <c r="B6" s="337"/>
      <c r="C6" s="16" t="s">
        <v>121</v>
      </c>
      <c r="D6" s="17" t="s">
        <v>6</v>
      </c>
      <c r="E6" s="17" t="s">
        <v>7</v>
      </c>
      <c r="F6" s="16" t="s">
        <v>176</v>
      </c>
      <c r="G6" s="18" t="s">
        <v>8</v>
      </c>
      <c r="H6" s="19" t="s">
        <v>9</v>
      </c>
      <c r="I6" s="20" t="s">
        <v>10</v>
      </c>
    </row>
    <row r="7" spans="1:9" s="25" customFormat="1" ht="9.75" customHeight="1" thickBot="1">
      <c r="A7" s="21">
        <v>1</v>
      </c>
      <c r="B7" s="2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4">
        <v>9</v>
      </c>
    </row>
    <row r="8" spans="1:11" s="25" customFormat="1" ht="23.25" customHeight="1" thickBot="1" thickTop="1">
      <c r="A8" s="26" t="s">
        <v>11</v>
      </c>
      <c r="B8" s="27" t="s">
        <v>156</v>
      </c>
      <c r="C8" s="28">
        <v>1263052</v>
      </c>
      <c r="D8" s="28">
        <v>345000</v>
      </c>
      <c r="E8" s="28">
        <v>2254858</v>
      </c>
      <c r="F8" s="28">
        <v>2254858</v>
      </c>
      <c r="G8" s="29">
        <f>F8/C8*100</f>
        <v>178.5245579754436</v>
      </c>
      <c r="H8" s="29">
        <f>F8/D8*100</f>
        <v>653.5820289855072</v>
      </c>
      <c r="I8" s="30">
        <f>F8/E8*100</f>
        <v>100</v>
      </c>
      <c r="J8" s="102">
        <f>E8+E9</f>
        <v>2670000</v>
      </c>
      <c r="K8" s="102">
        <f>F8+F9</f>
        <v>3071553</v>
      </c>
    </row>
    <row r="9" spans="1:11" s="32" customFormat="1" ht="22.5" customHeight="1" thickBot="1" thickTop="1">
      <c r="A9" s="26" t="s">
        <v>13</v>
      </c>
      <c r="B9" s="31" t="s">
        <v>157</v>
      </c>
      <c r="C9" s="28">
        <f>SUM(C11:C14)</f>
        <v>2329333</v>
      </c>
      <c r="D9" s="28">
        <f>SUM(D11:D14)</f>
        <v>1655000</v>
      </c>
      <c r="E9" s="28">
        <f>SUM(E11:E14)</f>
        <v>415142</v>
      </c>
      <c r="F9" s="28">
        <f>SUM(F11:F14)</f>
        <v>816695</v>
      </c>
      <c r="G9" s="29">
        <f>F9/C9*100</f>
        <v>35.061324422055584</v>
      </c>
      <c r="H9" s="29">
        <f>F9/D9*100</f>
        <v>49.34712990936556</v>
      </c>
      <c r="I9" s="30">
        <f>F9/E9*100</f>
        <v>196.72666220233077</v>
      </c>
      <c r="K9" s="32">
        <f>K8/J8*100</f>
        <v>115.0394382022472</v>
      </c>
    </row>
    <row r="10" spans="1:9" s="39" customFormat="1" ht="13.5" customHeight="1" hidden="1" thickTop="1">
      <c r="A10" s="33"/>
      <c r="B10" s="34" t="s">
        <v>12</v>
      </c>
      <c r="C10" s="35"/>
      <c r="D10" s="35"/>
      <c r="E10" s="35"/>
      <c r="F10" s="35"/>
      <c r="G10" s="36"/>
      <c r="H10" s="37"/>
      <c r="I10" s="38"/>
    </row>
    <row r="11" spans="1:11" s="39" customFormat="1" ht="26.25" thickTop="1">
      <c r="A11" s="33"/>
      <c r="B11" s="40" t="s">
        <v>133</v>
      </c>
      <c r="C11" s="41">
        <v>2609</v>
      </c>
      <c r="D11" s="41">
        <v>4000</v>
      </c>
      <c r="E11" s="41">
        <v>4000</v>
      </c>
      <c r="F11" s="41">
        <v>2004</v>
      </c>
      <c r="G11" s="42">
        <f>F11/C11*100</f>
        <v>76.81103871215025</v>
      </c>
      <c r="H11" s="42">
        <f>F11/D11*100</f>
        <v>50.1</v>
      </c>
      <c r="I11" s="43">
        <f>F11/E11*100</f>
        <v>50.1</v>
      </c>
      <c r="K11" s="103">
        <f>F11+F13+F14</f>
        <v>47598</v>
      </c>
    </row>
    <row r="12" spans="1:9" s="39" customFormat="1" ht="13.5" customHeight="1">
      <c r="A12" s="33"/>
      <c r="B12" s="44" t="s">
        <v>134</v>
      </c>
      <c r="C12" s="41">
        <v>2267703</v>
      </c>
      <c r="D12" s="41">
        <v>1621000</v>
      </c>
      <c r="E12" s="41">
        <v>361142</v>
      </c>
      <c r="F12" s="41">
        <v>769097</v>
      </c>
      <c r="G12" s="42">
        <f>F12/C12*100</f>
        <v>33.915243751055584</v>
      </c>
      <c r="H12" s="42">
        <f>F12/D12*100</f>
        <v>47.44583590376311</v>
      </c>
      <c r="I12" s="43">
        <f>F12/E12*100</f>
        <v>212.96249120844433</v>
      </c>
    </row>
    <row r="13" spans="1:9" s="39" customFormat="1" ht="25.5">
      <c r="A13" s="33"/>
      <c r="B13" s="44" t="s">
        <v>217</v>
      </c>
      <c r="C13" s="41">
        <v>0</v>
      </c>
      <c r="D13" s="41">
        <v>0</v>
      </c>
      <c r="E13" s="41">
        <v>0</v>
      </c>
      <c r="F13" s="41">
        <v>629</v>
      </c>
      <c r="G13" s="42">
        <v>0</v>
      </c>
      <c r="H13" s="42">
        <v>0</v>
      </c>
      <c r="I13" s="43">
        <v>0</v>
      </c>
    </row>
    <row r="14" spans="1:9" s="39" customFormat="1" ht="14.25" customHeight="1" thickBot="1">
      <c r="A14" s="33"/>
      <c r="B14" s="45" t="s">
        <v>135</v>
      </c>
      <c r="C14" s="35">
        <v>59021</v>
      </c>
      <c r="D14" s="35">
        <v>30000</v>
      </c>
      <c r="E14" s="35">
        <v>50000</v>
      </c>
      <c r="F14" s="35">
        <v>44965</v>
      </c>
      <c r="G14" s="36">
        <f>F14/C14*100</f>
        <v>76.18474780162992</v>
      </c>
      <c r="H14" s="36">
        <v>0</v>
      </c>
      <c r="I14" s="38">
        <f>F14/E14*100</f>
        <v>89.92999999999999</v>
      </c>
    </row>
    <row r="15" spans="1:9" s="32" customFormat="1" ht="23.25" customHeight="1" thickBot="1" thickTop="1">
      <c r="A15" s="26" t="s">
        <v>33</v>
      </c>
      <c r="B15" s="31" t="s">
        <v>14</v>
      </c>
      <c r="C15" s="28">
        <f>C17+C31+C60+C99</f>
        <v>1337527</v>
      </c>
      <c r="D15" s="28">
        <f>D17+D31+D60+D99</f>
        <v>2000000</v>
      </c>
      <c r="E15" s="28">
        <f>E17+E31+E60+E99</f>
        <v>2496700</v>
      </c>
      <c r="F15" s="28">
        <f>F17+F31+F60+F99</f>
        <v>2044859</v>
      </c>
      <c r="G15" s="29">
        <f>F15/C15*100</f>
        <v>152.88356795788047</v>
      </c>
      <c r="H15" s="29">
        <f>F15/D15*100</f>
        <v>102.24295000000001</v>
      </c>
      <c r="I15" s="30">
        <f>F15/E15*100</f>
        <v>81.90247126206593</v>
      </c>
    </row>
    <row r="16" spans="1:9" s="39" customFormat="1" ht="13.5" customHeight="1" hidden="1" thickTop="1">
      <c r="A16" s="46"/>
      <c r="B16" s="47" t="s">
        <v>12</v>
      </c>
      <c r="C16" s="48"/>
      <c r="D16" s="48"/>
      <c r="E16" s="48"/>
      <c r="F16" s="48"/>
      <c r="G16" s="49"/>
      <c r="H16" s="49"/>
      <c r="I16" s="50"/>
    </row>
    <row r="17" spans="1:9" s="56" customFormat="1" ht="18.75" customHeight="1" thickTop="1">
      <c r="A17" s="51"/>
      <c r="B17" s="52" t="s">
        <v>15</v>
      </c>
      <c r="C17" s="53">
        <f>SUM(C18:C30)</f>
        <v>136613</v>
      </c>
      <c r="D17" s="53">
        <f>SUM(D18:D30)</f>
        <v>184000</v>
      </c>
      <c r="E17" s="53">
        <f>SUM(E18:E30)</f>
        <v>361000</v>
      </c>
      <c r="F17" s="53">
        <f>SUM(F18:F30)</f>
        <v>228947</v>
      </c>
      <c r="G17" s="54">
        <f>F17/C17*100</f>
        <v>167.58800406989084</v>
      </c>
      <c r="H17" s="54">
        <f>F17/D17*100</f>
        <v>124.42771739130434</v>
      </c>
      <c r="I17" s="55">
        <f>F17/E17*100</f>
        <v>63.4202216066482</v>
      </c>
    </row>
    <row r="18" spans="1:9" s="39" customFormat="1" ht="15" customHeight="1">
      <c r="A18" s="33"/>
      <c r="B18" s="57" t="s">
        <v>136</v>
      </c>
      <c r="C18" s="41">
        <v>59995</v>
      </c>
      <c r="D18" s="41">
        <v>100000</v>
      </c>
      <c r="E18" s="41">
        <v>100000</v>
      </c>
      <c r="F18" s="41">
        <v>99795</v>
      </c>
      <c r="G18" s="42">
        <f>F18/C18*100</f>
        <v>166.33886157179765</v>
      </c>
      <c r="H18" s="42">
        <f>F18/D18*100</f>
        <v>99.795</v>
      </c>
      <c r="I18" s="43">
        <f>F18/E18*100</f>
        <v>99.795</v>
      </c>
    </row>
    <row r="19" spans="1:9" s="39" customFormat="1" ht="25.5">
      <c r="A19" s="33"/>
      <c r="B19" s="58" t="s">
        <v>106</v>
      </c>
      <c r="C19" s="41">
        <v>7928</v>
      </c>
      <c r="D19" s="41">
        <v>8000</v>
      </c>
      <c r="E19" s="41">
        <v>8000</v>
      </c>
      <c r="F19" s="41">
        <v>7802</v>
      </c>
      <c r="G19" s="42">
        <f aca="true" t="shared" si="0" ref="G19:G30">F19/C19*100</f>
        <v>98.41069626639758</v>
      </c>
      <c r="H19" s="42">
        <f>F19/D19*100</f>
        <v>97.52499999999999</v>
      </c>
      <c r="I19" s="43">
        <f aca="true" t="shared" si="1" ref="I19:I30">F19/E19*100</f>
        <v>97.52499999999999</v>
      </c>
    </row>
    <row r="20" spans="1:9" s="39" customFormat="1" ht="29.25" customHeight="1">
      <c r="A20" s="33"/>
      <c r="B20" s="58" t="s">
        <v>137</v>
      </c>
      <c r="C20" s="41">
        <v>40000</v>
      </c>
      <c r="D20" s="59">
        <v>40000</v>
      </c>
      <c r="E20" s="41">
        <v>60000</v>
      </c>
      <c r="F20" s="41">
        <v>60000</v>
      </c>
      <c r="G20" s="42">
        <f t="shared" si="0"/>
        <v>150</v>
      </c>
      <c r="H20" s="42">
        <f>F20/D20*100</f>
        <v>150</v>
      </c>
      <c r="I20" s="43">
        <f t="shared" si="1"/>
        <v>100</v>
      </c>
    </row>
    <row r="21" spans="1:9" s="39" customFormat="1" ht="20.25" customHeight="1">
      <c r="A21" s="33"/>
      <c r="B21" s="40" t="s">
        <v>177</v>
      </c>
      <c r="C21" s="60">
        <v>0</v>
      </c>
      <c r="D21" s="60">
        <v>1000</v>
      </c>
      <c r="E21" s="60">
        <v>1000</v>
      </c>
      <c r="F21" s="60">
        <v>1000</v>
      </c>
      <c r="G21" s="41">
        <v>0</v>
      </c>
      <c r="H21" s="42">
        <f>F21/D21*100</f>
        <v>100</v>
      </c>
      <c r="I21" s="43">
        <f t="shared" si="1"/>
        <v>100</v>
      </c>
    </row>
    <row r="22" spans="1:9" s="39" customFormat="1" ht="21" customHeight="1">
      <c r="A22" s="33"/>
      <c r="B22" s="40" t="s">
        <v>178</v>
      </c>
      <c r="C22" s="41">
        <v>0</v>
      </c>
      <c r="D22" s="41">
        <v>0</v>
      </c>
      <c r="E22" s="41">
        <v>3000</v>
      </c>
      <c r="F22" s="41">
        <v>3000</v>
      </c>
      <c r="G22" s="41">
        <v>0</v>
      </c>
      <c r="H22" s="41">
        <v>0</v>
      </c>
      <c r="I22" s="43">
        <f t="shared" si="1"/>
        <v>100</v>
      </c>
    </row>
    <row r="23" spans="1:9" s="39" customFormat="1" ht="27.75" customHeight="1">
      <c r="A23" s="33"/>
      <c r="B23" s="40" t="s">
        <v>179</v>
      </c>
      <c r="C23" s="41">
        <v>0</v>
      </c>
      <c r="D23" s="41">
        <v>0</v>
      </c>
      <c r="E23" s="41">
        <v>3000</v>
      </c>
      <c r="F23" s="41">
        <v>3000</v>
      </c>
      <c r="G23" s="41">
        <v>0</v>
      </c>
      <c r="H23" s="41">
        <v>0</v>
      </c>
      <c r="I23" s="43">
        <f t="shared" si="1"/>
        <v>100</v>
      </c>
    </row>
    <row r="24" spans="1:9" s="39" customFormat="1" ht="39" customHeight="1">
      <c r="A24" s="33"/>
      <c r="B24" s="61" t="s">
        <v>124</v>
      </c>
      <c r="C24" s="41">
        <v>3000</v>
      </c>
      <c r="D24" s="41">
        <v>0</v>
      </c>
      <c r="E24" s="41">
        <v>0</v>
      </c>
      <c r="F24" s="41">
        <v>0</v>
      </c>
      <c r="G24" s="41">
        <f t="shared" si="0"/>
        <v>0</v>
      </c>
      <c r="H24" s="41">
        <v>0</v>
      </c>
      <c r="I24" s="62">
        <v>0</v>
      </c>
    </row>
    <row r="25" spans="1:9" s="39" customFormat="1" ht="39" customHeight="1">
      <c r="A25" s="33"/>
      <c r="B25" s="61" t="s">
        <v>181</v>
      </c>
      <c r="C25" s="41">
        <v>0</v>
      </c>
      <c r="D25" s="41">
        <v>0</v>
      </c>
      <c r="E25" s="41">
        <v>20000</v>
      </c>
      <c r="F25" s="41">
        <v>20000</v>
      </c>
      <c r="G25" s="41">
        <v>0</v>
      </c>
      <c r="H25" s="41">
        <v>0</v>
      </c>
      <c r="I25" s="43">
        <f t="shared" si="1"/>
        <v>100</v>
      </c>
    </row>
    <row r="26" spans="1:9" s="39" customFormat="1" ht="17.25" customHeight="1">
      <c r="A26" s="33"/>
      <c r="B26" s="61" t="s">
        <v>138</v>
      </c>
      <c r="C26" s="41">
        <v>0</v>
      </c>
      <c r="D26" s="41">
        <v>5000</v>
      </c>
      <c r="E26" s="41">
        <v>6000</v>
      </c>
      <c r="F26" s="41">
        <v>690</v>
      </c>
      <c r="G26" s="41">
        <v>0</v>
      </c>
      <c r="H26" s="42">
        <f>F26/D26*100</f>
        <v>13.8</v>
      </c>
      <c r="I26" s="43">
        <f t="shared" si="1"/>
        <v>11.5</v>
      </c>
    </row>
    <row r="27" spans="1:9" s="39" customFormat="1" ht="28.5" customHeight="1">
      <c r="A27" s="46"/>
      <c r="B27" s="61" t="s">
        <v>180</v>
      </c>
      <c r="C27" s="48">
        <v>0</v>
      </c>
      <c r="D27" s="48">
        <v>0</v>
      </c>
      <c r="E27" s="48">
        <v>130000</v>
      </c>
      <c r="F27" s="48">
        <v>3660</v>
      </c>
      <c r="G27" s="41">
        <v>0</v>
      </c>
      <c r="H27" s="41">
        <v>0</v>
      </c>
      <c r="I27" s="43">
        <f t="shared" si="1"/>
        <v>2.8153846153846156</v>
      </c>
    </row>
    <row r="28" spans="1:9" s="39" customFormat="1" ht="24.75" customHeight="1">
      <c r="A28" s="92"/>
      <c r="B28" s="63" t="s">
        <v>122</v>
      </c>
      <c r="C28" s="48">
        <v>3000</v>
      </c>
      <c r="D28" s="48">
        <v>0</v>
      </c>
      <c r="E28" s="48">
        <v>0</v>
      </c>
      <c r="F28" s="48">
        <v>0</v>
      </c>
      <c r="G28" s="48">
        <f t="shared" si="0"/>
        <v>0</v>
      </c>
      <c r="H28" s="48">
        <v>0</v>
      </c>
      <c r="I28" s="100">
        <v>0</v>
      </c>
    </row>
    <row r="29" spans="1:9" s="39" customFormat="1" ht="28.5" customHeight="1">
      <c r="A29" s="33"/>
      <c r="B29" s="63" t="s">
        <v>123</v>
      </c>
      <c r="C29" s="48">
        <v>2690</v>
      </c>
      <c r="D29" s="48">
        <v>0</v>
      </c>
      <c r="E29" s="48">
        <v>0</v>
      </c>
      <c r="F29" s="48">
        <v>0</v>
      </c>
      <c r="G29" s="41">
        <f t="shared" si="0"/>
        <v>0</v>
      </c>
      <c r="H29" s="41">
        <v>0</v>
      </c>
      <c r="I29" s="62">
        <v>0</v>
      </c>
    </row>
    <row r="30" spans="1:9" s="39" customFormat="1" ht="42.75" customHeight="1">
      <c r="A30" s="46"/>
      <c r="B30" s="63" t="s">
        <v>139</v>
      </c>
      <c r="C30" s="48">
        <v>20000</v>
      </c>
      <c r="D30" s="48">
        <v>30000</v>
      </c>
      <c r="E30" s="48">
        <v>30000</v>
      </c>
      <c r="F30" s="48">
        <v>30000</v>
      </c>
      <c r="G30" s="42">
        <f t="shared" si="0"/>
        <v>150</v>
      </c>
      <c r="H30" s="42">
        <f>F30/D30*100</f>
        <v>100</v>
      </c>
      <c r="I30" s="43">
        <f t="shared" si="1"/>
        <v>100</v>
      </c>
    </row>
    <row r="31" spans="1:9" s="56" customFormat="1" ht="26.25" customHeight="1">
      <c r="A31" s="51"/>
      <c r="B31" s="64" t="s">
        <v>17</v>
      </c>
      <c r="C31" s="53">
        <f>SUM(C32:C59)</f>
        <v>396719</v>
      </c>
      <c r="D31" s="53">
        <f>SUM(D32:D59)</f>
        <v>815000</v>
      </c>
      <c r="E31" s="53">
        <f>SUM(E32:E59)</f>
        <v>1061000</v>
      </c>
      <c r="F31" s="53">
        <f>SUM(F32:F59)</f>
        <v>875160</v>
      </c>
      <c r="G31" s="54">
        <f aca="true" t="shared" si="2" ref="G31:G40">F31/C31*100</f>
        <v>220.59946712912665</v>
      </c>
      <c r="H31" s="54">
        <f>F31/D31*100</f>
        <v>107.38159509202454</v>
      </c>
      <c r="I31" s="55">
        <f>F31/E31*100</f>
        <v>82.48444863336475</v>
      </c>
    </row>
    <row r="32" spans="1:9" s="39" customFormat="1" ht="25.5" customHeight="1">
      <c r="A32" s="33"/>
      <c r="B32" s="58" t="s">
        <v>140</v>
      </c>
      <c r="C32" s="41">
        <v>83600</v>
      </c>
      <c r="D32" s="41">
        <v>120000</v>
      </c>
      <c r="E32" s="41">
        <v>150000</v>
      </c>
      <c r="F32" s="41">
        <v>149800</v>
      </c>
      <c r="G32" s="42">
        <f t="shared" si="2"/>
        <v>179.1866028708134</v>
      </c>
      <c r="H32" s="42">
        <f>F32/D32*100</f>
        <v>124.83333333333333</v>
      </c>
      <c r="I32" s="43">
        <f>F32/E32*100</f>
        <v>99.86666666666667</v>
      </c>
    </row>
    <row r="33" spans="1:9" s="39" customFormat="1" ht="25.5" customHeight="1">
      <c r="A33" s="33"/>
      <c r="B33" s="58" t="s">
        <v>141</v>
      </c>
      <c r="C33" s="41">
        <v>50000</v>
      </c>
      <c r="D33" s="41">
        <v>20000</v>
      </c>
      <c r="E33" s="41">
        <v>60000</v>
      </c>
      <c r="F33" s="41">
        <v>57595</v>
      </c>
      <c r="G33" s="42">
        <f t="shared" si="2"/>
        <v>115.19</v>
      </c>
      <c r="H33" s="42">
        <f aca="true" t="shared" si="3" ref="H33:H49">F33/D33*100</f>
        <v>287.975</v>
      </c>
      <c r="I33" s="43">
        <f aca="true" t="shared" si="4" ref="I33:I59">F33/E33*100</f>
        <v>95.99166666666666</v>
      </c>
    </row>
    <row r="34" spans="1:9" s="39" customFormat="1" ht="17.25" customHeight="1">
      <c r="A34" s="33"/>
      <c r="B34" s="65" t="s">
        <v>142</v>
      </c>
      <c r="C34" s="35">
        <v>49813</v>
      </c>
      <c r="D34" s="35">
        <v>50000</v>
      </c>
      <c r="E34" s="35">
        <v>50000</v>
      </c>
      <c r="F34" s="35">
        <v>49914</v>
      </c>
      <c r="G34" s="42">
        <f t="shared" si="2"/>
        <v>100.20275831610222</v>
      </c>
      <c r="H34" s="42">
        <f t="shared" si="3"/>
        <v>99.82799999999999</v>
      </c>
      <c r="I34" s="43">
        <f t="shared" si="4"/>
        <v>99.82799999999999</v>
      </c>
    </row>
    <row r="35" spans="1:9" s="39" customFormat="1" ht="15" customHeight="1" hidden="1">
      <c r="A35" s="46"/>
      <c r="B35" s="58" t="s">
        <v>18</v>
      </c>
      <c r="C35" s="41"/>
      <c r="D35" s="41"/>
      <c r="E35" s="41"/>
      <c r="F35" s="41"/>
      <c r="G35" s="42" t="e">
        <f t="shared" si="2"/>
        <v>#DIV/0!</v>
      </c>
      <c r="H35" s="42" t="e">
        <f t="shared" si="3"/>
        <v>#DIV/0!</v>
      </c>
      <c r="I35" s="43" t="e">
        <f t="shared" si="4"/>
        <v>#DIV/0!</v>
      </c>
    </row>
    <row r="36" spans="1:9" s="39" customFormat="1" ht="24.75" customHeight="1" hidden="1">
      <c r="A36" s="33"/>
      <c r="B36" s="66" t="s">
        <v>19</v>
      </c>
      <c r="C36" s="35"/>
      <c r="D36" s="35"/>
      <c r="E36" s="35"/>
      <c r="F36" s="35"/>
      <c r="G36" s="42" t="e">
        <f t="shared" si="2"/>
        <v>#DIV/0!</v>
      </c>
      <c r="H36" s="42" t="e">
        <f t="shared" si="3"/>
        <v>#DIV/0!</v>
      </c>
      <c r="I36" s="43" t="e">
        <f t="shared" si="4"/>
        <v>#DIV/0!</v>
      </c>
    </row>
    <row r="37" spans="1:9" s="39" customFormat="1" ht="26.25" customHeight="1">
      <c r="A37" s="33"/>
      <c r="B37" s="40" t="s">
        <v>143</v>
      </c>
      <c r="C37" s="60">
        <v>19301</v>
      </c>
      <c r="D37" s="60">
        <v>20000</v>
      </c>
      <c r="E37" s="60">
        <v>20000</v>
      </c>
      <c r="F37" s="60">
        <v>19891</v>
      </c>
      <c r="G37" s="42">
        <f t="shared" si="2"/>
        <v>103.05683643334542</v>
      </c>
      <c r="H37" s="42">
        <f t="shared" si="3"/>
        <v>99.455</v>
      </c>
      <c r="I37" s="43">
        <f t="shared" si="4"/>
        <v>99.455</v>
      </c>
    </row>
    <row r="38" spans="1:9" s="39" customFormat="1" ht="17.25" customHeight="1">
      <c r="A38" s="33"/>
      <c r="B38" s="40" t="s">
        <v>144</v>
      </c>
      <c r="C38" s="60">
        <v>71846</v>
      </c>
      <c r="D38" s="60">
        <v>80000</v>
      </c>
      <c r="E38" s="60">
        <v>80000</v>
      </c>
      <c r="F38" s="60">
        <v>78297</v>
      </c>
      <c r="G38" s="42">
        <f t="shared" si="2"/>
        <v>108.97892714973693</v>
      </c>
      <c r="H38" s="42">
        <f t="shared" si="3"/>
        <v>97.87125</v>
      </c>
      <c r="I38" s="43">
        <f t="shared" si="4"/>
        <v>97.87125</v>
      </c>
    </row>
    <row r="39" spans="1:9" s="39" customFormat="1" ht="20.25" customHeight="1">
      <c r="A39" s="33"/>
      <c r="B39" s="40" t="s">
        <v>145</v>
      </c>
      <c r="C39" s="60">
        <v>20000</v>
      </c>
      <c r="D39" s="60">
        <v>50000</v>
      </c>
      <c r="E39" s="60">
        <v>50000</v>
      </c>
      <c r="F39" s="60">
        <v>49343</v>
      </c>
      <c r="G39" s="42">
        <f t="shared" si="2"/>
        <v>246.71500000000003</v>
      </c>
      <c r="H39" s="42">
        <f t="shared" si="3"/>
        <v>98.68599999999999</v>
      </c>
      <c r="I39" s="43">
        <f t="shared" si="4"/>
        <v>98.68599999999999</v>
      </c>
    </row>
    <row r="40" spans="1:9" s="39" customFormat="1" ht="39" customHeight="1">
      <c r="A40" s="33"/>
      <c r="B40" s="61" t="s">
        <v>125</v>
      </c>
      <c r="C40" s="60">
        <v>27021</v>
      </c>
      <c r="D40" s="60">
        <v>30000</v>
      </c>
      <c r="E40" s="60">
        <v>30000</v>
      </c>
      <c r="F40" s="60">
        <v>27975</v>
      </c>
      <c r="G40" s="42">
        <f t="shared" si="2"/>
        <v>103.53058732097257</v>
      </c>
      <c r="H40" s="42">
        <f t="shared" si="3"/>
        <v>93.25</v>
      </c>
      <c r="I40" s="43">
        <f t="shared" si="4"/>
        <v>93.25</v>
      </c>
    </row>
    <row r="41" spans="1:9" s="39" customFormat="1" ht="18" customHeight="1">
      <c r="A41" s="33"/>
      <c r="B41" s="61" t="s">
        <v>183</v>
      </c>
      <c r="C41" s="60">
        <v>0</v>
      </c>
      <c r="D41" s="60">
        <v>15000</v>
      </c>
      <c r="E41" s="60">
        <v>15000</v>
      </c>
      <c r="F41" s="60">
        <v>15000</v>
      </c>
      <c r="G41" s="41">
        <v>0</v>
      </c>
      <c r="H41" s="42">
        <f t="shared" si="3"/>
        <v>100</v>
      </c>
      <c r="I41" s="43">
        <f t="shared" si="4"/>
        <v>100</v>
      </c>
    </row>
    <row r="42" spans="1:9" s="39" customFormat="1" ht="27.75" customHeight="1">
      <c r="A42" s="33"/>
      <c r="B42" s="61" t="s">
        <v>185</v>
      </c>
      <c r="C42" s="60">
        <v>0</v>
      </c>
      <c r="D42" s="60">
        <v>80000</v>
      </c>
      <c r="E42" s="60">
        <v>80000</v>
      </c>
      <c r="F42" s="60">
        <v>79641</v>
      </c>
      <c r="G42" s="41">
        <v>0</v>
      </c>
      <c r="H42" s="42">
        <f t="shared" si="3"/>
        <v>99.55125</v>
      </c>
      <c r="I42" s="43">
        <f t="shared" si="4"/>
        <v>99.55125</v>
      </c>
    </row>
    <row r="43" spans="1:9" s="39" customFormat="1" ht="40.5" customHeight="1">
      <c r="A43" s="33"/>
      <c r="B43" s="61" t="s">
        <v>182</v>
      </c>
      <c r="C43" s="60">
        <v>58142</v>
      </c>
      <c r="D43" s="60">
        <v>60000</v>
      </c>
      <c r="E43" s="60">
        <v>60000</v>
      </c>
      <c r="F43" s="60">
        <v>42997</v>
      </c>
      <c r="G43" s="42">
        <f>F43/C43*100</f>
        <v>73.95170444773142</v>
      </c>
      <c r="H43" s="42">
        <f t="shared" si="3"/>
        <v>71.66166666666666</v>
      </c>
      <c r="I43" s="43">
        <f t="shared" si="4"/>
        <v>71.66166666666666</v>
      </c>
    </row>
    <row r="44" spans="1:9" s="39" customFormat="1" ht="17.25" customHeight="1">
      <c r="A44" s="33"/>
      <c r="B44" s="61" t="s">
        <v>184</v>
      </c>
      <c r="C44" s="60">
        <v>0</v>
      </c>
      <c r="D44" s="60">
        <v>40000</v>
      </c>
      <c r="E44" s="60">
        <v>40000</v>
      </c>
      <c r="F44" s="60">
        <v>16439</v>
      </c>
      <c r="G44" s="41">
        <v>0</v>
      </c>
      <c r="H44" s="42">
        <f t="shared" si="3"/>
        <v>41.0975</v>
      </c>
      <c r="I44" s="43">
        <f t="shared" si="4"/>
        <v>41.0975</v>
      </c>
    </row>
    <row r="45" spans="1:9" s="39" customFormat="1" ht="18.75" customHeight="1">
      <c r="A45" s="33"/>
      <c r="B45" s="61" t="s">
        <v>126</v>
      </c>
      <c r="C45" s="60">
        <v>10000</v>
      </c>
      <c r="D45" s="60">
        <v>0</v>
      </c>
      <c r="E45" s="60">
        <v>0</v>
      </c>
      <c r="F45" s="60">
        <v>0</v>
      </c>
      <c r="G45" s="41">
        <f>F45/C45*100</f>
        <v>0</v>
      </c>
      <c r="H45" s="41">
        <v>0</v>
      </c>
      <c r="I45" s="62">
        <v>0</v>
      </c>
    </row>
    <row r="46" spans="1:9" s="39" customFormat="1" ht="27.75" customHeight="1">
      <c r="A46" s="33"/>
      <c r="B46" s="61" t="s">
        <v>186</v>
      </c>
      <c r="C46" s="60">
        <v>0</v>
      </c>
      <c r="D46" s="60">
        <v>30000</v>
      </c>
      <c r="E46" s="60">
        <v>30000</v>
      </c>
      <c r="F46" s="60">
        <v>29513</v>
      </c>
      <c r="G46" s="41">
        <v>0</v>
      </c>
      <c r="H46" s="42">
        <f t="shared" si="3"/>
        <v>98.37666666666667</v>
      </c>
      <c r="I46" s="43">
        <f t="shared" si="4"/>
        <v>98.37666666666667</v>
      </c>
    </row>
    <row r="47" spans="1:9" s="39" customFormat="1" ht="29.25" customHeight="1">
      <c r="A47" s="33"/>
      <c r="B47" s="61" t="s">
        <v>187</v>
      </c>
      <c r="C47" s="60">
        <v>0</v>
      </c>
      <c r="D47" s="60">
        <v>40000</v>
      </c>
      <c r="E47" s="60">
        <v>40000</v>
      </c>
      <c r="F47" s="60">
        <v>39040</v>
      </c>
      <c r="G47" s="41">
        <v>0</v>
      </c>
      <c r="H47" s="42">
        <f t="shared" si="3"/>
        <v>97.6</v>
      </c>
      <c r="I47" s="43">
        <f t="shared" si="4"/>
        <v>97.6</v>
      </c>
    </row>
    <row r="48" spans="1:9" s="39" customFormat="1" ht="39.75" customHeight="1">
      <c r="A48" s="46"/>
      <c r="B48" s="61" t="s">
        <v>190</v>
      </c>
      <c r="C48" s="41">
        <v>0</v>
      </c>
      <c r="D48" s="41">
        <v>80000</v>
      </c>
      <c r="E48" s="41">
        <v>80000</v>
      </c>
      <c r="F48" s="41">
        <v>79910</v>
      </c>
      <c r="G48" s="41">
        <v>0</v>
      </c>
      <c r="H48" s="42">
        <f t="shared" si="3"/>
        <v>99.88749999999999</v>
      </c>
      <c r="I48" s="43">
        <f t="shared" si="4"/>
        <v>99.88749999999999</v>
      </c>
    </row>
    <row r="49" spans="1:9" s="39" customFormat="1" ht="21" customHeight="1">
      <c r="A49" s="92"/>
      <c r="B49" s="63" t="s">
        <v>188</v>
      </c>
      <c r="C49" s="48">
        <v>0</v>
      </c>
      <c r="D49" s="48">
        <v>100000</v>
      </c>
      <c r="E49" s="48">
        <v>100000</v>
      </c>
      <c r="F49" s="48">
        <v>0</v>
      </c>
      <c r="G49" s="48">
        <v>0</v>
      </c>
      <c r="H49" s="48">
        <f t="shared" si="3"/>
        <v>0</v>
      </c>
      <c r="I49" s="100">
        <f t="shared" si="4"/>
        <v>0</v>
      </c>
    </row>
    <row r="50" spans="1:9" s="39" customFormat="1" ht="29.25" customHeight="1">
      <c r="A50" s="33"/>
      <c r="B50" s="63" t="s">
        <v>189</v>
      </c>
      <c r="C50" s="35">
        <v>0</v>
      </c>
      <c r="D50" s="35">
        <v>0</v>
      </c>
      <c r="E50" s="35">
        <v>20000</v>
      </c>
      <c r="F50" s="35">
        <v>19998</v>
      </c>
      <c r="G50" s="41">
        <v>0</v>
      </c>
      <c r="H50" s="41">
        <v>0</v>
      </c>
      <c r="I50" s="43">
        <f t="shared" si="4"/>
        <v>99.99</v>
      </c>
    </row>
    <row r="51" spans="1:9" s="39" customFormat="1" ht="29.25" customHeight="1">
      <c r="A51" s="33"/>
      <c r="B51" s="61" t="s">
        <v>127</v>
      </c>
      <c r="C51" s="60">
        <v>2996</v>
      </c>
      <c r="D51" s="60">
        <v>0</v>
      </c>
      <c r="E51" s="60">
        <v>3000</v>
      </c>
      <c r="F51" s="60">
        <v>2999</v>
      </c>
      <c r="G51" s="42">
        <f>F51/C51*100</f>
        <v>100.10013351134846</v>
      </c>
      <c r="H51" s="41">
        <v>0</v>
      </c>
      <c r="I51" s="43">
        <f t="shared" si="4"/>
        <v>99.96666666666667</v>
      </c>
    </row>
    <row r="52" spans="1:9" s="39" customFormat="1" ht="29.25" customHeight="1">
      <c r="A52" s="33"/>
      <c r="B52" s="61" t="s">
        <v>128</v>
      </c>
      <c r="C52" s="60">
        <v>4000</v>
      </c>
      <c r="D52" s="60">
        <v>0</v>
      </c>
      <c r="E52" s="60">
        <v>0</v>
      </c>
      <c r="F52" s="60">
        <v>0</v>
      </c>
      <c r="G52" s="41">
        <f>F52/C52*100</f>
        <v>0</v>
      </c>
      <c r="H52" s="41">
        <v>0</v>
      </c>
      <c r="I52" s="62">
        <v>0</v>
      </c>
    </row>
    <row r="53" spans="1:9" s="39" customFormat="1" ht="20.25" customHeight="1">
      <c r="A53" s="33"/>
      <c r="B53" s="61" t="s">
        <v>191</v>
      </c>
      <c r="C53" s="60">
        <v>0</v>
      </c>
      <c r="D53" s="60">
        <v>0</v>
      </c>
      <c r="E53" s="60">
        <v>40000</v>
      </c>
      <c r="F53" s="60">
        <v>38382</v>
      </c>
      <c r="G53" s="41">
        <v>0</v>
      </c>
      <c r="H53" s="41">
        <v>0</v>
      </c>
      <c r="I53" s="43">
        <f t="shared" si="4"/>
        <v>95.955</v>
      </c>
    </row>
    <row r="54" spans="1:9" s="39" customFormat="1" ht="20.25" customHeight="1">
      <c r="A54" s="33"/>
      <c r="B54" s="61" t="s">
        <v>192</v>
      </c>
      <c r="C54" s="60">
        <v>0</v>
      </c>
      <c r="D54" s="60">
        <v>0</v>
      </c>
      <c r="E54" s="60">
        <v>70000</v>
      </c>
      <c r="F54" s="60">
        <v>42700</v>
      </c>
      <c r="G54" s="41">
        <v>0</v>
      </c>
      <c r="H54" s="41">
        <v>0</v>
      </c>
      <c r="I54" s="43">
        <f t="shared" si="4"/>
        <v>61</v>
      </c>
    </row>
    <row r="55" spans="1:9" s="39" customFormat="1" ht="25.5">
      <c r="A55" s="33"/>
      <c r="B55" s="58" t="s">
        <v>193</v>
      </c>
      <c r="C55" s="60">
        <v>0</v>
      </c>
      <c r="D55" s="60">
        <v>0</v>
      </c>
      <c r="E55" s="60">
        <v>5000</v>
      </c>
      <c r="F55" s="60">
        <v>4708</v>
      </c>
      <c r="G55" s="41">
        <v>0</v>
      </c>
      <c r="H55" s="41">
        <v>0</v>
      </c>
      <c r="I55" s="43">
        <f t="shared" si="4"/>
        <v>94.16</v>
      </c>
    </row>
    <row r="56" spans="1:9" s="39" customFormat="1" ht="25.5">
      <c r="A56" s="33"/>
      <c r="B56" s="58" t="s">
        <v>194</v>
      </c>
      <c r="C56" s="60">
        <v>0</v>
      </c>
      <c r="D56" s="60">
        <v>0</v>
      </c>
      <c r="E56" s="60">
        <v>3000</v>
      </c>
      <c r="F56" s="60">
        <v>2999</v>
      </c>
      <c r="G56" s="41">
        <v>0</v>
      </c>
      <c r="H56" s="41">
        <v>0</v>
      </c>
      <c r="I56" s="43">
        <f t="shared" si="4"/>
        <v>99.96666666666667</v>
      </c>
    </row>
    <row r="57" spans="1:9" s="39" customFormat="1" ht="25.5">
      <c r="A57" s="33"/>
      <c r="B57" s="58" t="s">
        <v>196</v>
      </c>
      <c r="C57" s="60">
        <v>0</v>
      </c>
      <c r="D57" s="60">
        <v>0</v>
      </c>
      <c r="E57" s="60">
        <v>3000</v>
      </c>
      <c r="F57" s="60">
        <v>3000</v>
      </c>
      <c r="G57" s="41">
        <v>0</v>
      </c>
      <c r="H57" s="41">
        <v>0</v>
      </c>
      <c r="I57" s="43">
        <f t="shared" si="4"/>
        <v>100</v>
      </c>
    </row>
    <row r="58" spans="1:9" s="39" customFormat="1" ht="25.5">
      <c r="A58" s="33"/>
      <c r="B58" s="58" t="s">
        <v>195</v>
      </c>
      <c r="C58" s="60">
        <v>0</v>
      </c>
      <c r="D58" s="60">
        <v>0</v>
      </c>
      <c r="E58" s="60">
        <v>12000</v>
      </c>
      <c r="F58" s="60">
        <v>11988</v>
      </c>
      <c r="G58" s="41">
        <v>0</v>
      </c>
      <c r="H58" s="41">
        <v>0</v>
      </c>
      <c r="I58" s="43">
        <f t="shared" si="4"/>
        <v>99.9</v>
      </c>
    </row>
    <row r="59" spans="1:9" s="39" customFormat="1" ht="25.5">
      <c r="A59" s="33"/>
      <c r="B59" s="58" t="s">
        <v>197</v>
      </c>
      <c r="C59" s="60">
        <v>0</v>
      </c>
      <c r="D59" s="60">
        <v>0</v>
      </c>
      <c r="E59" s="60">
        <v>20000</v>
      </c>
      <c r="F59" s="60">
        <v>13031</v>
      </c>
      <c r="G59" s="41">
        <v>0</v>
      </c>
      <c r="H59" s="41">
        <v>0</v>
      </c>
      <c r="I59" s="43">
        <f t="shared" si="4"/>
        <v>65.155</v>
      </c>
    </row>
    <row r="60" spans="1:9" s="56" customFormat="1" ht="19.5" customHeight="1">
      <c r="A60" s="51"/>
      <c r="B60" s="52" t="s">
        <v>20</v>
      </c>
      <c r="C60" s="53">
        <f>SUM(C61:C98)</f>
        <v>377273</v>
      </c>
      <c r="D60" s="53">
        <f>SUM(D61:D98)</f>
        <v>701000</v>
      </c>
      <c r="E60" s="53">
        <f>SUM(E61:E98)</f>
        <v>624700</v>
      </c>
      <c r="F60" s="53">
        <f>SUM(F61:F98)</f>
        <v>569241</v>
      </c>
      <c r="G60" s="54">
        <f>F60/C60*100</f>
        <v>150.88304755442346</v>
      </c>
      <c r="H60" s="54">
        <f>F60/D60*100</f>
        <v>81.20413694721826</v>
      </c>
      <c r="I60" s="55">
        <f>F60/E60*100</f>
        <v>91.12229870337762</v>
      </c>
    </row>
    <row r="61" spans="1:9" s="39" customFormat="1" ht="15.75" customHeight="1">
      <c r="A61" s="33"/>
      <c r="B61" s="57" t="s">
        <v>210</v>
      </c>
      <c r="C61" s="41">
        <v>7320</v>
      </c>
      <c r="D61" s="41">
        <v>15000</v>
      </c>
      <c r="E61" s="41">
        <v>15000</v>
      </c>
      <c r="F61" s="41">
        <v>11956</v>
      </c>
      <c r="G61" s="42">
        <f>F61/C61*100</f>
        <v>163.33333333333334</v>
      </c>
      <c r="H61" s="42">
        <f>F61/D61*100</f>
        <v>79.70666666666666</v>
      </c>
      <c r="I61" s="43">
        <f>F61/E61*100</f>
        <v>79.70666666666666</v>
      </c>
    </row>
    <row r="62" spans="1:9" s="39" customFormat="1" ht="15.75" customHeight="1">
      <c r="A62" s="33"/>
      <c r="B62" s="61" t="s">
        <v>129</v>
      </c>
      <c r="C62" s="60">
        <v>9699</v>
      </c>
      <c r="D62" s="60">
        <v>0</v>
      </c>
      <c r="E62" s="60">
        <v>0</v>
      </c>
      <c r="F62" s="60">
        <v>0</v>
      </c>
      <c r="G62" s="41">
        <f aca="true" t="shared" si="5" ref="G62:G97">F62/C62*100</f>
        <v>0</v>
      </c>
      <c r="H62" s="41">
        <v>0</v>
      </c>
      <c r="I62" s="62">
        <v>0</v>
      </c>
    </row>
    <row r="63" spans="1:9" s="39" customFormat="1" ht="13.5" customHeight="1">
      <c r="A63" s="33"/>
      <c r="B63" s="67" t="s">
        <v>146</v>
      </c>
      <c r="C63" s="60">
        <v>16551</v>
      </c>
      <c r="D63" s="60">
        <v>20000</v>
      </c>
      <c r="E63" s="60">
        <v>80000</v>
      </c>
      <c r="F63" s="60">
        <v>51526</v>
      </c>
      <c r="G63" s="42">
        <f t="shared" si="5"/>
        <v>311.31653676515015</v>
      </c>
      <c r="H63" s="42">
        <f aca="true" t="shared" si="6" ref="H63:H98">F63/D63*100</f>
        <v>257.63</v>
      </c>
      <c r="I63" s="43">
        <f aca="true" t="shared" si="7" ref="I63:I98">F63/E63*100</f>
        <v>64.4075</v>
      </c>
    </row>
    <row r="64" spans="1:9" s="39" customFormat="1" ht="15.75" customHeight="1">
      <c r="A64" s="33"/>
      <c r="B64" s="57" t="s">
        <v>147</v>
      </c>
      <c r="C64" s="41">
        <v>19987</v>
      </c>
      <c r="D64" s="41">
        <v>25000</v>
      </c>
      <c r="E64" s="41">
        <v>25000</v>
      </c>
      <c r="F64" s="41">
        <v>24979</v>
      </c>
      <c r="G64" s="42">
        <f t="shared" si="5"/>
        <v>124.9762345524591</v>
      </c>
      <c r="H64" s="42">
        <f t="shared" si="6"/>
        <v>99.91600000000001</v>
      </c>
      <c r="I64" s="43">
        <f t="shared" si="7"/>
        <v>99.91600000000001</v>
      </c>
    </row>
    <row r="65" spans="1:9" s="71" customFormat="1" ht="14.25" customHeight="1" hidden="1">
      <c r="A65" s="68"/>
      <c r="B65" s="69" t="s">
        <v>21</v>
      </c>
      <c r="C65" s="70"/>
      <c r="D65" s="70"/>
      <c r="E65" s="70"/>
      <c r="F65" s="70"/>
      <c r="G65" s="42" t="e">
        <f t="shared" si="5"/>
        <v>#DIV/0!</v>
      </c>
      <c r="H65" s="42" t="e">
        <f t="shared" si="6"/>
        <v>#DIV/0!</v>
      </c>
      <c r="I65" s="43" t="e">
        <f t="shared" si="7"/>
        <v>#DIV/0!</v>
      </c>
    </row>
    <row r="66" spans="1:9" s="71" customFormat="1" ht="25.5" customHeight="1" hidden="1">
      <c r="A66" s="68"/>
      <c r="B66" s="72" t="s">
        <v>22</v>
      </c>
      <c r="C66" s="70"/>
      <c r="D66" s="70"/>
      <c r="E66" s="70"/>
      <c r="F66" s="70"/>
      <c r="G66" s="42" t="e">
        <f t="shared" si="5"/>
        <v>#DIV/0!</v>
      </c>
      <c r="H66" s="42" t="e">
        <f t="shared" si="6"/>
        <v>#DIV/0!</v>
      </c>
      <c r="I66" s="43" t="e">
        <f t="shared" si="7"/>
        <v>#DIV/0!</v>
      </c>
    </row>
    <row r="67" spans="1:9" s="71" customFormat="1" ht="27" customHeight="1" hidden="1">
      <c r="A67" s="68"/>
      <c r="B67" s="72" t="s">
        <v>23</v>
      </c>
      <c r="C67" s="70"/>
      <c r="D67" s="70"/>
      <c r="E67" s="70"/>
      <c r="F67" s="70"/>
      <c r="G67" s="42" t="e">
        <f t="shared" si="5"/>
        <v>#DIV/0!</v>
      </c>
      <c r="H67" s="42" t="e">
        <f t="shared" si="6"/>
        <v>#DIV/0!</v>
      </c>
      <c r="I67" s="43" t="e">
        <f t="shared" si="7"/>
        <v>#DIV/0!</v>
      </c>
    </row>
    <row r="68" spans="1:9" s="71" customFormat="1" ht="27" customHeight="1" hidden="1">
      <c r="A68" s="68"/>
      <c r="B68" s="72" t="s">
        <v>24</v>
      </c>
      <c r="C68" s="70"/>
      <c r="D68" s="70"/>
      <c r="E68" s="70"/>
      <c r="F68" s="70"/>
      <c r="G68" s="42" t="e">
        <f t="shared" si="5"/>
        <v>#DIV/0!</v>
      </c>
      <c r="H68" s="42" t="e">
        <f t="shared" si="6"/>
        <v>#DIV/0!</v>
      </c>
      <c r="I68" s="43" t="e">
        <f t="shared" si="7"/>
        <v>#DIV/0!</v>
      </c>
    </row>
    <row r="69" spans="1:9" s="71" customFormat="1" ht="26.25" customHeight="1" hidden="1">
      <c r="A69" s="68"/>
      <c r="B69" s="72" t="s">
        <v>25</v>
      </c>
      <c r="C69" s="70"/>
      <c r="D69" s="70"/>
      <c r="E69" s="70"/>
      <c r="F69" s="70"/>
      <c r="G69" s="42" t="e">
        <f t="shared" si="5"/>
        <v>#DIV/0!</v>
      </c>
      <c r="H69" s="42" t="e">
        <f t="shared" si="6"/>
        <v>#DIV/0!</v>
      </c>
      <c r="I69" s="43" t="e">
        <f t="shared" si="7"/>
        <v>#DIV/0!</v>
      </c>
    </row>
    <row r="70" spans="1:9" s="71" customFormat="1" ht="27" customHeight="1" hidden="1">
      <c r="A70" s="68"/>
      <c r="B70" s="72" t="s">
        <v>26</v>
      </c>
      <c r="C70" s="70"/>
      <c r="D70" s="70"/>
      <c r="E70" s="70"/>
      <c r="F70" s="70"/>
      <c r="G70" s="42" t="e">
        <f t="shared" si="5"/>
        <v>#DIV/0!</v>
      </c>
      <c r="H70" s="42" t="e">
        <f t="shared" si="6"/>
        <v>#DIV/0!</v>
      </c>
      <c r="I70" s="43" t="e">
        <f t="shared" si="7"/>
        <v>#DIV/0!</v>
      </c>
    </row>
    <row r="71" spans="1:9" s="71" customFormat="1" ht="25.5" customHeight="1" hidden="1">
      <c r="A71" s="68"/>
      <c r="B71" s="72" t="s">
        <v>27</v>
      </c>
      <c r="C71" s="70"/>
      <c r="D71" s="70"/>
      <c r="E71" s="70"/>
      <c r="F71" s="70"/>
      <c r="G71" s="42" t="e">
        <f t="shared" si="5"/>
        <v>#DIV/0!</v>
      </c>
      <c r="H71" s="42" t="e">
        <f t="shared" si="6"/>
        <v>#DIV/0!</v>
      </c>
      <c r="I71" s="43" t="e">
        <f t="shared" si="7"/>
        <v>#DIV/0!</v>
      </c>
    </row>
    <row r="72" spans="1:9" s="71" customFormat="1" ht="24.75" customHeight="1" hidden="1">
      <c r="A72" s="68"/>
      <c r="B72" s="73" t="s">
        <v>28</v>
      </c>
      <c r="C72" s="74"/>
      <c r="D72" s="74"/>
      <c r="E72" s="74"/>
      <c r="F72" s="74"/>
      <c r="G72" s="42" t="e">
        <f t="shared" si="5"/>
        <v>#DIV/0!</v>
      </c>
      <c r="H72" s="42" t="e">
        <f t="shared" si="6"/>
        <v>#DIV/0!</v>
      </c>
      <c r="I72" s="43" t="e">
        <f t="shared" si="7"/>
        <v>#DIV/0!</v>
      </c>
    </row>
    <row r="73" spans="1:9" s="39" customFormat="1" ht="15.75" customHeight="1">
      <c r="A73" s="75"/>
      <c r="B73" s="57" t="s">
        <v>211</v>
      </c>
      <c r="C73" s="41">
        <v>15000</v>
      </c>
      <c r="D73" s="41">
        <v>20000</v>
      </c>
      <c r="E73" s="41">
        <v>20000</v>
      </c>
      <c r="F73" s="41">
        <v>19999</v>
      </c>
      <c r="G73" s="42">
        <f t="shared" si="5"/>
        <v>133.32666666666665</v>
      </c>
      <c r="H73" s="42">
        <f t="shared" si="6"/>
        <v>99.995</v>
      </c>
      <c r="I73" s="43">
        <f t="shared" si="7"/>
        <v>99.995</v>
      </c>
    </row>
    <row r="74" spans="1:9" s="39" customFormat="1" ht="14.25" customHeight="1" hidden="1">
      <c r="A74" s="33"/>
      <c r="B74" s="34" t="s">
        <v>29</v>
      </c>
      <c r="C74" s="35"/>
      <c r="D74" s="35"/>
      <c r="E74" s="35"/>
      <c r="F74" s="35"/>
      <c r="G74" s="42" t="e">
        <f t="shared" si="5"/>
        <v>#DIV/0!</v>
      </c>
      <c r="H74" s="42" t="e">
        <f t="shared" si="6"/>
        <v>#DIV/0!</v>
      </c>
      <c r="I74" s="43" t="e">
        <f t="shared" si="7"/>
        <v>#DIV/0!</v>
      </c>
    </row>
    <row r="75" spans="1:9" s="39" customFormat="1" ht="27" customHeight="1">
      <c r="A75" s="33"/>
      <c r="B75" s="76" t="s">
        <v>148</v>
      </c>
      <c r="C75" s="60">
        <v>181321</v>
      </c>
      <c r="D75" s="60">
        <v>200000</v>
      </c>
      <c r="E75" s="60">
        <v>200000</v>
      </c>
      <c r="F75" s="60">
        <v>200000</v>
      </c>
      <c r="G75" s="42">
        <f t="shared" si="5"/>
        <v>110.30161977928645</v>
      </c>
      <c r="H75" s="42">
        <f t="shared" si="6"/>
        <v>100</v>
      </c>
      <c r="I75" s="43">
        <f t="shared" si="7"/>
        <v>100</v>
      </c>
    </row>
    <row r="76" spans="1:9" s="39" customFormat="1" ht="37.5" customHeight="1">
      <c r="A76" s="33"/>
      <c r="B76" s="61" t="s">
        <v>130</v>
      </c>
      <c r="C76" s="41">
        <v>2000</v>
      </c>
      <c r="D76" s="41">
        <v>0</v>
      </c>
      <c r="E76" s="41">
        <v>0</v>
      </c>
      <c r="F76" s="41">
        <v>0</v>
      </c>
      <c r="G76" s="41">
        <f t="shared" si="5"/>
        <v>0</v>
      </c>
      <c r="H76" s="41">
        <v>0</v>
      </c>
      <c r="I76" s="62">
        <v>0</v>
      </c>
    </row>
    <row r="77" spans="1:9" s="39" customFormat="1" ht="14.25" customHeight="1" hidden="1">
      <c r="A77" s="33"/>
      <c r="B77" s="34" t="s">
        <v>30</v>
      </c>
      <c r="C77" s="35"/>
      <c r="D77" s="35"/>
      <c r="E77" s="35"/>
      <c r="F77" s="35"/>
      <c r="G77" s="42" t="e">
        <f t="shared" si="5"/>
        <v>#DIV/0!</v>
      </c>
      <c r="H77" s="42" t="e">
        <f t="shared" si="6"/>
        <v>#DIV/0!</v>
      </c>
      <c r="I77" s="43" t="e">
        <f t="shared" si="7"/>
        <v>#DIV/0!</v>
      </c>
    </row>
    <row r="78" spans="1:9" s="39" customFormat="1" ht="27" customHeight="1" hidden="1">
      <c r="A78" s="33"/>
      <c r="B78" s="76" t="s">
        <v>62</v>
      </c>
      <c r="C78" s="41"/>
      <c r="D78" s="41"/>
      <c r="E78" s="41"/>
      <c r="F78" s="41"/>
      <c r="G78" s="42" t="e">
        <f t="shared" si="5"/>
        <v>#DIV/0!</v>
      </c>
      <c r="H78" s="42" t="e">
        <f t="shared" si="6"/>
        <v>#DIV/0!</v>
      </c>
      <c r="I78" s="43" t="e">
        <f t="shared" si="7"/>
        <v>#DIV/0!</v>
      </c>
    </row>
    <row r="79" spans="1:9" s="39" customFormat="1" ht="27" customHeight="1" hidden="1">
      <c r="A79" s="46"/>
      <c r="B79" s="58" t="s">
        <v>31</v>
      </c>
      <c r="C79" s="41"/>
      <c r="D79" s="41"/>
      <c r="E79" s="41"/>
      <c r="F79" s="41"/>
      <c r="G79" s="42" t="e">
        <f t="shared" si="5"/>
        <v>#DIV/0!</v>
      </c>
      <c r="H79" s="42" t="e">
        <f t="shared" si="6"/>
        <v>#DIV/0!</v>
      </c>
      <c r="I79" s="43" t="e">
        <f t="shared" si="7"/>
        <v>#DIV/0!</v>
      </c>
    </row>
    <row r="80" spans="1:9" s="39" customFormat="1" ht="27" customHeight="1" hidden="1">
      <c r="A80" s="33"/>
      <c r="B80" s="58" t="s">
        <v>64</v>
      </c>
      <c r="C80" s="35"/>
      <c r="D80" s="35"/>
      <c r="E80" s="35"/>
      <c r="F80" s="35"/>
      <c r="G80" s="42" t="e">
        <f t="shared" si="5"/>
        <v>#DIV/0!</v>
      </c>
      <c r="H80" s="42" t="e">
        <f t="shared" si="6"/>
        <v>#DIV/0!</v>
      </c>
      <c r="I80" s="43" t="e">
        <f t="shared" si="7"/>
        <v>#DIV/0!</v>
      </c>
    </row>
    <row r="81" spans="1:9" s="39" customFormat="1" ht="55.5" customHeight="1">
      <c r="A81" s="46"/>
      <c r="B81" s="77" t="s">
        <v>213</v>
      </c>
      <c r="C81" s="48">
        <v>20000</v>
      </c>
      <c r="D81" s="48">
        <v>50000</v>
      </c>
      <c r="E81" s="48">
        <v>16500</v>
      </c>
      <c r="F81" s="48">
        <v>16500</v>
      </c>
      <c r="G81" s="42">
        <f t="shared" si="5"/>
        <v>82.5</v>
      </c>
      <c r="H81" s="42">
        <f t="shared" si="6"/>
        <v>33</v>
      </c>
      <c r="I81" s="43">
        <f t="shared" si="7"/>
        <v>100</v>
      </c>
    </row>
    <row r="82" spans="1:9" s="39" customFormat="1" ht="39" customHeight="1">
      <c r="A82" s="33"/>
      <c r="B82" s="63" t="s">
        <v>107</v>
      </c>
      <c r="C82" s="48">
        <v>20000</v>
      </c>
      <c r="D82" s="48">
        <v>20000</v>
      </c>
      <c r="E82" s="48">
        <v>45000</v>
      </c>
      <c r="F82" s="48">
        <v>45000</v>
      </c>
      <c r="G82" s="49">
        <f t="shared" si="5"/>
        <v>225</v>
      </c>
      <c r="H82" s="49">
        <f t="shared" si="6"/>
        <v>225</v>
      </c>
      <c r="I82" s="50">
        <f t="shared" si="7"/>
        <v>100</v>
      </c>
    </row>
    <row r="83" spans="1:9" s="39" customFormat="1" ht="41.25" customHeight="1">
      <c r="A83" s="33"/>
      <c r="B83" s="77" t="s">
        <v>212</v>
      </c>
      <c r="C83" s="48">
        <v>0</v>
      </c>
      <c r="D83" s="48">
        <v>0</v>
      </c>
      <c r="E83" s="48">
        <v>8500</v>
      </c>
      <c r="F83" s="48">
        <v>8490</v>
      </c>
      <c r="G83" s="41">
        <v>0</v>
      </c>
      <c r="H83" s="41">
        <v>0</v>
      </c>
      <c r="I83" s="43">
        <f t="shared" si="7"/>
        <v>99.88235294117646</v>
      </c>
    </row>
    <row r="84" spans="1:9" s="39" customFormat="1" ht="25.5">
      <c r="A84" s="33"/>
      <c r="B84" s="40" t="s">
        <v>149</v>
      </c>
      <c r="C84" s="41">
        <v>0</v>
      </c>
      <c r="D84" s="41">
        <v>5000</v>
      </c>
      <c r="E84" s="41">
        <v>5000</v>
      </c>
      <c r="F84" s="41">
        <v>0</v>
      </c>
      <c r="G84" s="41">
        <v>0</v>
      </c>
      <c r="H84" s="41">
        <f t="shared" si="6"/>
        <v>0</v>
      </c>
      <c r="I84" s="62">
        <f t="shared" si="7"/>
        <v>0</v>
      </c>
    </row>
    <row r="85" spans="1:9" s="39" customFormat="1" ht="15.75" customHeight="1">
      <c r="A85" s="33"/>
      <c r="B85" s="61" t="s">
        <v>108</v>
      </c>
      <c r="C85" s="41">
        <v>0</v>
      </c>
      <c r="D85" s="41">
        <v>200000</v>
      </c>
      <c r="E85" s="41">
        <v>26700</v>
      </c>
      <c r="F85" s="41">
        <v>26694</v>
      </c>
      <c r="G85" s="41">
        <v>0</v>
      </c>
      <c r="H85" s="42">
        <f t="shared" si="6"/>
        <v>13.347000000000001</v>
      </c>
      <c r="I85" s="43">
        <f t="shared" si="7"/>
        <v>99.97752808988764</v>
      </c>
    </row>
    <row r="86" spans="1:9" s="39" customFormat="1" ht="39.75" customHeight="1">
      <c r="A86" s="75"/>
      <c r="B86" s="61" t="s">
        <v>98</v>
      </c>
      <c r="C86" s="41">
        <v>68</v>
      </c>
      <c r="D86" s="41">
        <v>3000</v>
      </c>
      <c r="E86" s="41">
        <v>3000</v>
      </c>
      <c r="F86" s="41">
        <v>945</v>
      </c>
      <c r="G86" s="42">
        <f t="shared" si="5"/>
        <v>1389.7058823529412</v>
      </c>
      <c r="H86" s="42">
        <f t="shared" si="6"/>
        <v>31.5</v>
      </c>
      <c r="I86" s="43">
        <f t="shared" si="7"/>
        <v>31.5</v>
      </c>
    </row>
    <row r="87" spans="1:9" s="39" customFormat="1" ht="28.5" customHeight="1">
      <c r="A87" s="33"/>
      <c r="B87" s="63" t="s">
        <v>109</v>
      </c>
      <c r="C87" s="48">
        <v>50000</v>
      </c>
      <c r="D87" s="48">
        <v>50000</v>
      </c>
      <c r="E87" s="48">
        <v>100000</v>
      </c>
      <c r="F87" s="48">
        <v>100000</v>
      </c>
      <c r="G87" s="42">
        <f t="shared" si="5"/>
        <v>200</v>
      </c>
      <c r="H87" s="42">
        <f t="shared" si="6"/>
        <v>200</v>
      </c>
      <c r="I87" s="43">
        <f t="shared" si="7"/>
        <v>100</v>
      </c>
    </row>
    <row r="88" spans="1:9" s="39" customFormat="1" ht="41.25" customHeight="1">
      <c r="A88" s="33"/>
      <c r="B88" s="78" t="s">
        <v>214</v>
      </c>
      <c r="C88" s="41">
        <v>0</v>
      </c>
      <c r="D88" s="41">
        <v>0</v>
      </c>
      <c r="E88" s="41">
        <v>17000</v>
      </c>
      <c r="F88" s="41">
        <v>12810</v>
      </c>
      <c r="G88" s="41">
        <v>0</v>
      </c>
      <c r="H88" s="41">
        <v>0</v>
      </c>
      <c r="I88" s="43">
        <f t="shared" si="7"/>
        <v>75.3529411764706</v>
      </c>
    </row>
    <row r="89" spans="1:9" s="39" customFormat="1" ht="49.5" customHeight="1">
      <c r="A89" s="33"/>
      <c r="B89" s="78" t="s">
        <v>110</v>
      </c>
      <c r="C89" s="41">
        <v>16012</v>
      </c>
      <c r="D89" s="41">
        <v>0</v>
      </c>
      <c r="E89" s="41">
        <v>0</v>
      </c>
      <c r="F89" s="41">
        <v>0</v>
      </c>
      <c r="G89" s="41">
        <f t="shared" si="5"/>
        <v>0</v>
      </c>
      <c r="H89" s="41">
        <v>0</v>
      </c>
      <c r="I89" s="62">
        <v>0</v>
      </c>
    </row>
    <row r="90" spans="1:9" s="39" customFormat="1" ht="27.75" customHeight="1">
      <c r="A90" s="33"/>
      <c r="B90" s="78" t="s">
        <v>111</v>
      </c>
      <c r="C90" s="41">
        <v>0</v>
      </c>
      <c r="D90" s="41">
        <v>30000</v>
      </c>
      <c r="E90" s="41">
        <v>0</v>
      </c>
      <c r="F90" s="41">
        <v>0</v>
      </c>
      <c r="G90" s="41">
        <v>0</v>
      </c>
      <c r="H90" s="41">
        <v>0</v>
      </c>
      <c r="I90" s="62">
        <v>0</v>
      </c>
    </row>
    <row r="91" spans="1:9" s="39" customFormat="1" ht="20.25" customHeight="1">
      <c r="A91" s="33"/>
      <c r="B91" s="78" t="s">
        <v>215</v>
      </c>
      <c r="C91" s="41">
        <v>0</v>
      </c>
      <c r="D91" s="41">
        <v>50000</v>
      </c>
      <c r="E91" s="41">
        <v>0</v>
      </c>
      <c r="F91" s="41">
        <v>0</v>
      </c>
      <c r="G91" s="41">
        <v>0</v>
      </c>
      <c r="H91" s="41">
        <f t="shared" si="6"/>
        <v>0</v>
      </c>
      <c r="I91" s="62">
        <v>0</v>
      </c>
    </row>
    <row r="92" spans="1:9" s="39" customFormat="1" ht="25.5">
      <c r="A92" s="33"/>
      <c r="B92" s="78" t="s">
        <v>216</v>
      </c>
      <c r="C92" s="41">
        <v>0</v>
      </c>
      <c r="D92" s="41">
        <v>0</v>
      </c>
      <c r="E92" s="41">
        <v>30000</v>
      </c>
      <c r="F92" s="41">
        <v>30000</v>
      </c>
      <c r="G92" s="41">
        <v>0</v>
      </c>
      <c r="H92" s="41">
        <v>0</v>
      </c>
      <c r="I92" s="43">
        <f t="shared" si="7"/>
        <v>100</v>
      </c>
    </row>
    <row r="93" spans="1:9" s="39" customFormat="1" ht="19.5" customHeight="1">
      <c r="A93" s="33"/>
      <c r="B93" s="78" t="s">
        <v>132</v>
      </c>
      <c r="C93" s="41">
        <v>5000</v>
      </c>
      <c r="D93" s="41">
        <v>0</v>
      </c>
      <c r="E93" s="41">
        <v>5000</v>
      </c>
      <c r="F93" s="41">
        <v>4989</v>
      </c>
      <c r="G93" s="42">
        <f t="shared" si="5"/>
        <v>99.78</v>
      </c>
      <c r="H93" s="41">
        <v>0</v>
      </c>
      <c r="I93" s="43">
        <f t="shared" si="7"/>
        <v>99.78</v>
      </c>
    </row>
    <row r="94" spans="1:9" s="39" customFormat="1" ht="18.75" customHeight="1">
      <c r="A94" s="33"/>
      <c r="B94" s="78" t="s">
        <v>96</v>
      </c>
      <c r="C94" s="41">
        <v>5000</v>
      </c>
      <c r="D94" s="41">
        <v>0</v>
      </c>
      <c r="E94" s="41">
        <v>5000</v>
      </c>
      <c r="F94" s="41">
        <v>5000</v>
      </c>
      <c r="G94" s="42">
        <f t="shared" si="5"/>
        <v>100</v>
      </c>
      <c r="H94" s="41">
        <v>0</v>
      </c>
      <c r="I94" s="43">
        <f t="shared" si="7"/>
        <v>100</v>
      </c>
    </row>
    <row r="95" spans="1:9" s="39" customFormat="1" ht="20.25" customHeight="1">
      <c r="A95" s="33"/>
      <c r="B95" s="78" t="s">
        <v>131</v>
      </c>
      <c r="C95" s="41">
        <v>5000</v>
      </c>
      <c r="D95" s="41">
        <v>0</v>
      </c>
      <c r="E95" s="41">
        <v>5000</v>
      </c>
      <c r="F95" s="41">
        <v>5000</v>
      </c>
      <c r="G95" s="42">
        <f t="shared" si="5"/>
        <v>100</v>
      </c>
      <c r="H95" s="41">
        <v>0</v>
      </c>
      <c r="I95" s="43">
        <f t="shared" si="7"/>
        <v>100</v>
      </c>
    </row>
    <row r="96" spans="1:9" s="39" customFormat="1" ht="19.5" customHeight="1">
      <c r="A96" s="33"/>
      <c r="B96" s="61" t="s">
        <v>97</v>
      </c>
      <c r="C96" s="41">
        <v>4000</v>
      </c>
      <c r="D96" s="41">
        <v>0</v>
      </c>
      <c r="E96" s="41">
        <v>5000</v>
      </c>
      <c r="F96" s="41">
        <v>5000</v>
      </c>
      <c r="G96" s="42">
        <f t="shared" si="5"/>
        <v>125</v>
      </c>
      <c r="H96" s="41">
        <v>0</v>
      </c>
      <c r="I96" s="43">
        <f t="shared" si="7"/>
        <v>100</v>
      </c>
    </row>
    <row r="97" spans="1:9" s="39" customFormat="1" ht="40.5" customHeight="1">
      <c r="A97" s="33"/>
      <c r="B97" s="79" t="s">
        <v>150</v>
      </c>
      <c r="C97" s="48">
        <v>315</v>
      </c>
      <c r="D97" s="48">
        <v>2000</v>
      </c>
      <c r="E97" s="48">
        <v>2000</v>
      </c>
      <c r="F97" s="48">
        <v>353</v>
      </c>
      <c r="G97" s="42">
        <f t="shared" si="5"/>
        <v>112.06349206349206</v>
      </c>
      <c r="H97" s="42">
        <f t="shared" si="6"/>
        <v>17.65</v>
      </c>
      <c r="I97" s="43">
        <f t="shared" si="7"/>
        <v>17.65</v>
      </c>
    </row>
    <row r="98" spans="1:9" s="39" customFormat="1" ht="29.25" customHeight="1">
      <c r="A98" s="46"/>
      <c r="B98" s="61" t="s">
        <v>151</v>
      </c>
      <c r="C98" s="41">
        <v>0</v>
      </c>
      <c r="D98" s="41">
        <v>11000</v>
      </c>
      <c r="E98" s="41">
        <v>11000</v>
      </c>
      <c r="F98" s="41">
        <v>0</v>
      </c>
      <c r="G98" s="41">
        <v>0</v>
      </c>
      <c r="H98" s="41">
        <f t="shared" si="6"/>
        <v>0</v>
      </c>
      <c r="I98" s="62">
        <f t="shared" si="7"/>
        <v>0</v>
      </c>
    </row>
    <row r="99" spans="1:9" s="39" customFormat="1" ht="21.75" customHeight="1">
      <c r="A99" s="80"/>
      <c r="B99" s="64" t="s">
        <v>65</v>
      </c>
      <c r="C99" s="53">
        <f>SUM(C108:C115)+C100</f>
        <v>426922</v>
      </c>
      <c r="D99" s="53">
        <f>SUM(D108:D115)+D100</f>
        <v>300000</v>
      </c>
      <c r="E99" s="53">
        <f>SUM(E108:E115)+E100</f>
        <v>450000</v>
      </c>
      <c r="F99" s="53">
        <f>SUM(F108:F115)+F100</f>
        <v>371511</v>
      </c>
      <c r="G99" s="81">
        <f>F99/C99*100</f>
        <v>87.0208141065581</v>
      </c>
      <c r="H99" s="81">
        <f>F99/D99*100</f>
        <v>123.837</v>
      </c>
      <c r="I99" s="82">
        <f>F99/E99*100</f>
        <v>82.55799999999999</v>
      </c>
    </row>
    <row r="100" spans="1:9" s="39" customFormat="1" ht="17.25" customHeight="1">
      <c r="A100" s="33"/>
      <c r="B100" s="65" t="s">
        <v>32</v>
      </c>
      <c r="C100" s="35">
        <f>SUM(C101:C107)</f>
        <v>406741</v>
      </c>
      <c r="D100" s="35">
        <f>SUM(D101:D107)</f>
        <v>220000</v>
      </c>
      <c r="E100" s="35">
        <f>SUM(E101:E107)</f>
        <v>265000</v>
      </c>
      <c r="F100" s="35">
        <f>SUM(F101:F107)</f>
        <v>252630</v>
      </c>
      <c r="G100" s="83">
        <f>F100/C100*100</f>
        <v>62.11077811186971</v>
      </c>
      <c r="H100" s="83">
        <f>F100/D100*100</f>
        <v>114.83181818181818</v>
      </c>
      <c r="I100" s="84">
        <f>F100/E100*100</f>
        <v>95.3320754716981</v>
      </c>
    </row>
    <row r="101" spans="1:9" s="39" customFormat="1" ht="15" customHeight="1">
      <c r="A101" s="33"/>
      <c r="B101" s="85" t="s">
        <v>198</v>
      </c>
      <c r="C101" s="86">
        <v>300000</v>
      </c>
      <c r="D101" s="86">
        <v>0</v>
      </c>
      <c r="E101" s="86">
        <v>0</v>
      </c>
      <c r="F101" s="86">
        <v>0</v>
      </c>
      <c r="G101" s="35">
        <f>F101/C101*100</f>
        <v>0</v>
      </c>
      <c r="H101" s="35">
        <v>0</v>
      </c>
      <c r="I101" s="87">
        <v>0</v>
      </c>
    </row>
    <row r="102" spans="1:9" s="89" customFormat="1" ht="15.75" customHeight="1">
      <c r="A102" s="88"/>
      <c r="B102" s="85" t="s">
        <v>199</v>
      </c>
      <c r="C102" s="86">
        <v>100000</v>
      </c>
      <c r="D102" s="86">
        <v>100000</v>
      </c>
      <c r="E102" s="86">
        <v>100000</v>
      </c>
      <c r="F102" s="86">
        <v>100000</v>
      </c>
      <c r="G102" s="36">
        <f>F102/C102*100</f>
        <v>100</v>
      </c>
      <c r="H102" s="36">
        <f aca="true" t="shared" si="8" ref="H102:H114">F102/D102*100</f>
        <v>100</v>
      </c>
      <c r="I102" s="38">
        <f aca="true" t="shared" si="9" ref="I102:I115">F102/E102*100</f>
        <v>100</v>
      </c>
    </row>
    <row r="103" spans="1:9" s="89" customFormat="1" ht="16.5" customHeight="1">
      <c r="A103" s="88"/>
      <c r="B103" s="85" t="s">
        <v>200</v>
      </c>
      <c r="C103" s="86">
        <v>0</v>
      </c>
      <c r="D103" s="86">
        <v>50000</v>
      </c>
      <c r="E103" s="86">
        <v>100000</v>
      </c>
      <c r="F103" s="86">
        <v>100000</v>
      </c>
      <c r="G103" s="35">
        <v>0</v>
      </c>
      <c r="H103" s="36">
        <f t="shared" si="8"/>
        <v>200</v>
      </c>
      <c r="I103" s="38">
        <f t="shared" si="9"/>
        <v>100</v>
      </c>
    </row>
    <row r="104" spans="1:9" s="89" customFormat="1" ht="24">
      <c r="A104" s="88"/>
      <c r="B104" s="85" t="s">
        <v>201</v>
      </c>
      <c r="C104" s="86">
        <v>6741</v>
      </c>
      <c r="D104" s="86">
        <v>10000</v>
      </c>
      <c r="E104" s="86">
        <v>15000</v>
      </c>
      <c r="F104" s="86">
        <v>2630</v>
      </c>
      <c r="G104" s="36">
        <f>F104/C104*100</f>
        <v>39.01498294021658</v>
      </c>
      <c r="H104" s="36">
        <f t="shared" si="8"/>
        <v>26.3</v>
      </c>
      <c r="I104" s="38">
        <f t="shared" si="9"/>
        <v>17.533333333333335</v>
      </c>
    </row>
    <row r="105" spans="1:9" s="89" customFormat="1" ht="27" customHeight="1">
      <c r="A105" s="88"/>
      <c r="B105" s="85" t="s">
        <v>202</v>
      </c>
      <c r="C105" s="86">
        <v>0</v>
      </c>
      <c r="D105" s="86">
        <v>50000</v>
      </c>
      <c r="E105" s="86">
        <v>0</v>
      </c>
      <c r="F105" s="86">
        <v>0</v>
      </c>
      <c r="G105" s="35">
        <v>0</v>
      </c>
      <c r="H105" s="35">
        <v>0</v>
      </c>
      <c r="I105" s="87">
        <v>0</v>
      </c>
    </row>
    <row r="106" spans="1:9" s="89" customFormat="1" ht="15.75" customHeight="1">
      <c r="A106" s="88"/>
      <c r="B106" s="85" t="s">
        <v>203</v>
      </c>
      <c r="C106" s="86">
        <v>0</v>
      </c>
      <c r="D106" s="86">
        <v>10000</v>
      </c>
      <c r="E106" s="86">
        <v>0</v>
      </c>
      <c r="F106" s="86">
        <v>0</v>
      </c>
      <c r="G106" s="35">
        <v>0</v>
      </c>
      <c r="H106" s="35">
        <f t="shared" si="8"/>
        <v>0</v>
      </c>
      <c r="I106" s="87">
        <v>0</v>
      </c>
    </row>
    <row r="107" spans="1:9" s="89" customFormat="1" ht="24">
      <c r="A107" s="101"/>
      <c r="B107" s="90" t="s">
        <v>204</v>
      </c>
      <c r="C107" s="91">
        <v>0</v>
      </c>
      <c r="D107" s="91">
        <v>0</v>
      </c>
      <c r="E107" s="91">
        <v>50000</v>
      </c>
      <c r="F107" s="91">
        <v>50000</v>
      </c>
      <c r="G107" s="35">
        <v>0</v>
      </c>
      <c r="H107" s="35">
        <v>0</v>
      </c>
      <c r="I107" s="38">
        <f t="shared" si="9"/>
        <v>100</v>
      </c>
    </row>
    <row r="108" spans="1:9" s="39" customFormat="1" ht="21.75" customHeight="1">
      <c r="A108" s="75"/>
      <c r="B108" s="66" t="s">
        <v>205</v>
      </c>
      <c r="C108" s="48">
        <v>0</v>
      </c>
      <c r="D108" s="48">
        <v>0</v>
      </c>
      <c r="E108" s="48">
        <v>50000</v>
      </c>
      <c r="F108" s="48">
        <v>49922</v>
      </c>
      <c r="G108" s="60">
        <v>0</v>
      </c>
      <c r="H108" s="60">
        <v>0</v>
      </c>
      <c r="I108" s="84">
        <f t="shared" si="9"/>
        <v>99.844</v>
      </c>
    </row>
    <row r="109" spans="1:9" s="39" customFormat="1" ht="15.75" customHeight="1" hidden="1">
      <c r="A109" s="33"/>
      <c r="B109" s="63" t="s">
        <v>99</v>
      </c>
      <c r="C109" s="35"/>
      <c r="D109" s="35"/>
      <c r="E109" s="35"/>
      <c r="F109" s="35"/>
      <c r="G109" s="60" t="e">
        <f>F109/C109*100</f>
        <v>#DIV/0!</v>
      </c>
      <c r="H109" s="60" t="e">
        <f t="shared" si="8"/>
        <v>#DIV/0!</v>
      </c>
      <c r="I109" s="84" t="e">
        <f t="shared" si="9"/>
        <v>#DIV/0!</v>
      </c>
    </row>
    <row r="110" spans="1:9" s="39" customFormat="1" ht="29.25" customHeight="1">
      <c r="A110" s="33"/>
      <c r="B110" s="61" t="s">
        <v>206</v>
      </c>
      <c r="C110" s="41">
        <v>0</v>
      </c>
      <c r="D110" s="41">
        <v>0</v>
      </c>
      <c r="E110" s="41">
        <v>30000</v>
      </c>
      <c r="F110" s="41">
        <v>30000</v>
      </c>
      <c r="G110" s="60">
        <v>0</v>
      </c>
      <c r="H110" s="60">
        <v>0</v>
      </c>
      <c r="I110" s="84">
        <f t="shared" si="9"/>
        <v>100</v>
      </c>
    </row>
    <row r="111" spans="1:9" s="39" customFormat="1" ht="26.25" customHeight="1">
      <c r="A111" s="33"/>
      <c r="B111" s="61" t="s">
        <v>207</v>
      </c>
      <c r="C111" s="41">
        <v>0</v>
      </c>
      <c r="D111" s="41">
        <v>0</v>
      </c>
      <c r="E111" s="41">
        <v>25000</v>
      </c>
      <c r="F111" s="41">
        <v>25000</v>
      </c>
      <c r="G111" s="60">
        <v>0</v>
      </c>
      <c r="H111" s="60">
        <v>0</v>
      </c>
      <c r="I111" s="84">
        <f t="shared" si="9"/>
        <v>100</v>
      </c>
    </row>
    <row r="112" spans="1:9" s="39" customFormat="1" ht="39.75" customHeight="1">
      <c r="A112" s="33"/>
      <c r="B112" s="78" t="s">
        <v>112</v>
      </c>
      <c r="C112" s="41">
        <v>20181</v>
      </c>
      <c r="D112" s="41">
        <v>50000</v>
      </c>
      <c r="E112" s="41">
        <v>50000</v>
      </c>
      <c r="F112" s="41">
        <v>13090</v>
      </c>
      <c r="G112" s="83">
        <f>F112/C112*100</f>
        <v>64.86298994103365</v>
      </c>
      <c r="H112" s="83">
        <f t="shared" si="8"/>
        <v>26.179999999999996</v>
      </c>
      <c r="I112" s="84">
        <f t="shared" si="9"/>
        <v>26.179999999999996</v>
      </c>
    </row>
    <row r="113" spans="1:9" s="39" customFormat="1" ht="18.75" customHeight="1">
      <c r="A113" s="33"/>
      <c r="B113" s="78" t="s">
        <v>209</v>
      </c>
      <c r="C113" s="41">
        <v>0</v>
      </c>
      <c r="D113" s="41">
        <v>20000</v>
      </c>
      <c r="E113" s="41">
        <v>0</v>
      </c>
      <c r="F113" s="41">
        <v>0</v>
      </c>
      <c r="G113" s="60">
        <v>0</v>
      </c>
      <c r="H113" s="60">
        <f t="shared" si="8"/>
        <v>0</v>
      </c>
      <c r="I113" s="96">
        <v>0</v>
      </c>
    </row>
    <row r="114" spans="1:9" s="39" customFormat="1" ht="28.5" customHeight="1">
      <c r="A114" s="33"/>
      <c r="B114" s="78" t="s">
        <v>113</v>
      </c>
      <c r="C114" s="41">
        <v>0</v>
      </c>
      <c r="D114" s="41">
        <v>10000</v>
      </c>
      <c r="E114" s="41">
        <v>10000</v>
      </c>
      <c r="F114" s="41">
        <v>0</v>
      </c>
      <c r="G114" s="60">
        <v>0</v>
      </c>
      <c r="H114" s="60">
        <f t="shared" si="8"/>
        <v>0</v>
      </c>
      <c r="I114" s="96">
        <f t="shared" si="9"/>
        <v>0</v>
      </c>
    </row>
    <row r="115" spans="1:9" s="39" customFormat="1" ht="18" customHeight="1" thickBot="1">
      <c r="A115" s="33"/>
      <c r="B115" s="78" t="s">
        <v>208</v>
      </c>
      <c r="C115" s="60">
        <v>0</v>
      </c>
      <c r="D115" s="60">
        <v>0</v>
      </c>
      <c r="E115" s="60">
        <v>20000</v>
      </c>
      <c r="F115" s="60">
        <v>869</v>
      </c>
      <c r="G115" s="60">
        <v>0</v>
      </c>
      <c r="H115" s="60">
        <v>0</v>
      </c>
      <c r="I115" s="84">
        <f t="shared" si="9"/>
        <v>4.345000000000001</v>
      </c>
    </row>
    <row r="116" spans="1:9" s="39" customFormat="1" ht="27.75" customHeight="1" thickBot="1" thickTop="1">
      <c r="A116" s="26" t="s">
        <v>158</v>
      </c>
      <c r="B116" s="97" t="s">
        <v>218</v>
      </c>
      <c r="C116" s="98"/>
      <c r="D116" s="98"/>
      <c r="E116" s="98"/>
      <c r="F116" s="28">
        <v>5304</v>
      </c>
      <c r="G116" s="98"/>
      <c r="H116" s="98"/>
      <c r="I116" s="99"/>
    </row>
    <row r="117" spans="1:9" s="32" customFormat="1" ht="29.25" customHeight="1" thickBot="1" thickTop="1">
      <c r="A117" s="26" t="s">
        <v>219</v>
      </c>
      <c r="B117" s="93" t="s">
        <v>34</v>
      </c>
      <c r="C117" s="28">
        <f>C8+C9-C15</f>
        <v>2254858</v>
      </c>
      <c r="D117" s="28">
        <f>D8+D9-D15</f>
        <v>0</v>
      </c>
      <c r="E117" s="28">
        <f>E8+E9-E15</f>
        <v>173300</v>
      </c>
      <c r="F117" s="28">
        <f>F8+F9-F15-F116</f>
        <v>1021390</v>
      </c>
      <c r="G117" s="29">
        <f>F117/C117*100</f>
        <v>45.297309187540854</v>
      </c>
      <c r="H117" s="29" t="s">
        <v>16</v>
      </c>
      <c r="I117" s="30">
        <f>F117/E117*100</f>
        <v>589.3768032313907</v>
      </c>
    </row>
    <row r="118" spans="3:9" s="39" customFormat="1" ht="13.5" thickTop="1">
      <c r="C118" s="94"/>
      <c r="D118" s="94"/>
      <c r="E118" s="94"/>
      <c r="F118" s="94"/>
      <c r="G118" s="94"/>
      <c r="H118" s="94"/>
      <c r="I118" s="95"/>
    </row>
    <row r="119" spans="1:8" s="39" customFormat="1" ht="12.75">
      <c r="A119" s="131" t="s">
        <v>231</v>
      </c>
      <c r="C119" s="94"/>
      <c r="D119" s="94"/>
      <c r="E119" s="94"/>
      <c r="F119" s="94"/>
      <c r="G119" s="94"/>
      <c r="H119" s="94"/>
    </row>
    <row r="120" spans="1:8" s="39" customFormat="1" ht="12.75">
      <c r="A120" s="131" t="s">
        <v>232</v>
      </c>
      <c r="C120" s="94"/>
      <c r="D120" s="94"/>
      <c r="E120" s="94"/>
      <c r="F120" s="94"/>
      <c r="G120" s="94"/>
      <c r="H120" s="94"/>
    </row>
    <row r="121" spans="1:8" s="39" customFormat="1" ht="12.75">
      <c r="A121" s="131" t="s">
        <v>233</v>
      </c>
      <c r="C121" s="94"/>
      <c r="D121" s="94"/>
      <c r="E121" s="94"/>
      <c r="F121" s="94"/>
      <c r="G121" s="94"/>
      <c r="H121" s="94"/>
    </row>
    <row r="122" spans="3:8" s="39" customFormat="1" ht="12.75">
      <c r="C122" s="94"/>
      <c r="D122" s="94"/>
      <c r="E122" s="94"/>
      <c r="F122" s="94"/>
      <c r="G122" s="94"/>
      <c r="H122" s="94"/>
    </row>
    <row r="123" spans="3:8" s="39" customFormat="1" ht="12.75">
      <c r="C123" s="94"/>
      <c r="D123" s="94"/>
      <c r="E123" s="94"/>
      <c r="F123" s="94"/>
      <c r="G123" s="94"/>
      <c r="H123" s="94"/>
    </row>
    <row r="124" spans="3:8" s="39" customFormat="1" ht="12.75">
      <c r="C124" s="94"/>
      <c r="D124" s="94"/>
      <c r="E124" s="94"/>
      <c r="F124" s="94"/>
      <c r="G124" s="94"/>
      <c r="H124" s="94"/>
    </row>
    <row r="125" spans="3:8" s="39" customFormat="1" ht="12.75">
      <c r="C125" s="94"/>
      <c r="D125" s="94"/>
      <c r="E125" s="94"/>
      <c r="F125" s="94"/>
      <c r="G125" s="94"/>
      <c r="H125" s="94"/>
    </row>
    <row r="126" spans="3:8" s="39" customFormat="1" ht="12.75">
      <c r="C126" s="94"/>
      <c r="D126" s="94"/>
      <c r="E126" s="94"/>
      <c r="F126" s="94"/>
      <c r="G126" s="94"/>
      <c r="H126" s="94"/>
    </row>
    <row r="127" spans="3:8" s="39" customFormat="1" ht="12.75">
      <c r="C127" s="94"/>
      <c r="D127" s="94"/>
      <c r="E127" s="94"/>
      <c r="F127" s="94"/>
      <c r="G127" s="94"/>
      <c r="H127" s="94"/>
    </row>
    <row r="128" spans="3:8" s="39" customFormat="1" ht="12.75">
      <c r="C128" s="94"/>
      <c r="D128" s="94"/>
      <c r="E128" s="94"/>
      <c r="F128" s="94"/>
      <c r="G128" s="94"/>
      <c r="H128" s="94"/>
    </row>
    <row r="129" spans="3:8" s="39" customFormat="1" ht="12.75">
      <c r="C129" s="94"/>
      <c r="D129" s="94"/>
      <c r="E129" s="94"/>
      <c r="F129" s="94"/>
      <c r="G129" s="94"/>
      <c r="H129" s="94"/>
    </row>
    <row r="130" spans="3:8" s="39" customFormat="1" ht="12.75">
      <c r="C130" s="94"/>
      <c r="D130" s="94"/>
      <c r="E130" s="94"/>
      <c r="F130" s="94"/>
      <c r="G130" s="94"/>
      <c r="H130" s="94"/>
    </row>
    <row r="131" spans="3:8" s="39" customFormat="1" ht="12.75">
      <c r="C131" s="94"/>
      <c r="D131" s="94"/>
      <c r="E131" s="94"/>
      <c r="F131" s="94"/>
      <c r="G131" s="94"/>
      <c r="H131" s="94"/>
    </row>
    <row r="132" spans="3:8" s="39" customFormat="1" ht="12.75">
      <c r="C132" s="94"/>
      <c r="D132" s="94"/>
      <c r="E132" s="94"/>
      <c r="F132" s="94"/>
      <c r="G132" s="94"/>
      <c r="H132" s="94"/>
    </row>
    <row r="133" spans="3:8" s="39" customFormat="1" ht="12.75">
      <c r="C133" s="94"/>
      <c r="D133" s="94"/>
      <c r="E133" s="94"/>
      <c r="F133" s="94"/>
      <c r="G133" s="94"/>
      <c r="H133" s="94"/>
    </row>
    <row r="134" spans="3:8" s="39" customFormat="1" ht="12.75">
      <c r="C134" s="94"/>
      <c r="D134" s="94"/>
      <c r="E134" s="94"/>
      <c r="F134" s="94"/>
      <c r="G134" s="94"/>
      <c r="H134" s="94"/>
    </row>
    <row r="135" spans="3:8" s="39" customFormat="1" ht="12.75">
      <c r="C135" s="94"/>
      <c r="D135" s="94"/>
      <c r="E135" s="94"/>
      <c r="F135" s="94"/>
      <c r="G135" s="94"/>
      <c r="H135" s="94"/>
    </row>
    <row r="136" spans="3:8" s="39" customFormat="1" ht="12.75">
      <c r="C136" s="94"/>
      <c r="D136" s="94"/>
      <c r="E136" s="94"/>
      <c r="F136" s="94"/>
      <c r="G136" s="94"/>
      <c r="H136" s="94"/>
    </row>
    <row r="137" spans="3:8" s="39" customFormat="1" ht="12.75">
      <c r="C137" s="94"/>
      <c r="D137" s="94"/>
      <c r="E137" s="94"/>
      <c r="F137" s="94"/>
      <c r="G137" s="94"/>
      <c r="H137" s="94"/>
    </row>
    <row r="138" spans="3:8" s="39" customFormat="1" ht="12.75">
      <c r="C138" s="94"/>
      <c r="D138" s="94"/>
      <c r="E138" s="94"/>
      <c r="F138" s="94"/>
      <c r="G138" s="94"/>
      <c r="H138" s="94"/>
    </row>
    <row r="139" spans="3:8" s="39" customFormat="1" ht="12.75">
      <c r="C139" s="94"/>
      <c r="D139" s="94"/>
      <c r="E139" s="94"/>
      <c r="F139" s="94"/>
      <c r="G139" s="94"/>
      <c r="H139" s="94"/>
    </row>
    <row r="140" spans="3:8" s="39" customFormat="1" ht="12.75">
      <c r="C140" s="94"/>
      <c r="D140" s="94"/>
      <c r="E140" s="94"/>
      <c r="F140" s="94"/>
      <c r="G140" s="94"/>
      <c r="H140" s="94"/>
    </row>
    <row r="141" spans="3:8" s="39" customFormat="1" ht="12.75">
      <c r="C141" s="94"/>
      <c r="D141" s="94"/>
      <c r="E141" s="94"/>
      <c r="F141" s="94"/>
      <c r="G141" s="94"/>
      <c r="H141" s="94"/>
    </row>
    <row r="142" spans="3:8" s="39" customFormat="1" ht="12.75">
      <c r="C142" s="94"/>
      <c r="D142" s="94"/>
      <c r="E142" s="94"/>
      <c r="F142" s="94"/>
      <c r="G142" s="94"/>
      <c r="H142" s="94"/>
    </row>
    <row r="143" spans="3:8" s="39" customFormat="1" ht="12.75">
      <c r="C143" s="94"/>
      <c r="D143" s="94"/>
      <c r="E143" s="94"/>
      <c r="F143" s="94"/>
      <c r="G143" s="94"/>
      <c r="H143" s="94"/>
    </row>
    <row r="144" spans="3:8" s="39" customFormat="1" ht="12.75">
      <c r="C144" s="94"/>
      <c r="D144" s="94"/>
      <c r="E144" s="94"/>
      <c r="F144" s="94"/>
      <c r="G144" s="94"/>
      <c r="H144" s="94"/>
    </row>
    <row r="145" spans="3:8" s="39" customFormat="1" ht="12.75">
      <c r="C145" s="94"/>
      <c r="D145" s="94"/>
      <c r="E145" s="94"/>
      <c r="F145" s="94"/>
      <c r="G145" s="94"/>
      <c r="H145" s="94"/>
    </row>
    <row r="146" spans="3:8" s="39" customFormat="1" ht="12.75">
      <c r="C146" s="94"/>
      <c r="D146" s="94"/>
      <c r="E146" s="94"/>
      <c r="F146" s="94"/>
      <c r="G146" s="94"/>
      <c r="H146" s="94"/>
    </row>
    <row r="147" spans="3:8" s="39" customFormat="1" ht="12.75">
      <c r="C147" s="94"/>
      <c r="D147" s="94"/>
      <c r="E147" s="94"/>
      <c r="F147" s="94"/>
      <c r="G147" s="94"/>
      <c r="H147" s="94"/>
    </row>
    <row r="148" spans="3:8" s="39" customFormat="1" ht="12.75">
      <c r="C148" s="94"/>
      <c r="D148" s="94"/>
      <c r="E148" s="94"/>
      <c r="F148" s="94"/>
      <c r="G148" s="94"/>
      <c r="H148" s="94"/>
    </row>
    <row r="149" spans="3:8" s="39" customFormat="1" ht="12.75">
      <c r="C149" s="94"/>
      <c r="D149" s="94"/>
      <c r="E149" s="94"/>
      <c r="F149" s="94"/>
      <c r="G149" s="94"/>
      <c r="H149" s="94"/>
    </row>
    <row r="150" spans="3:8" s="39" customFormat="1" ht="12.75">
      <c r="C150" s="94"/>
      <c r="D150" s="94"/>
      <c r="E150" s="94"/>
      <c r="F150" s="94"/>
      <c r="G150" s="94"/>
      <c r="H150" s="94"/>
    </row>
    <row r="151" spans="3:8" s="39" customFormat="1" ht="12.75">
      <c r="C151" s="94"/>
      <c r="D151" s="94"/>
      <c r="E151" s="94"/>
      <c r="F151" s="94"/>
      <c r="G151" s="94"/>
      <c r="H151" s="94"/>
    </row>
    <row r="152" spans="3:8" s="39" customFormat="1" ht="12.75">
      <c r="C152" s="94"/>
      <c r="D152" s="94"/>
      <c r="E152" s="94"/>
      <c r="F152" s="94"/>
      <c r="G152" s="94"/>
      <c r="H152" s="94"/>
    </row>
    <row r="153" spans="3:8" s="39" customFormat="1" ht="12.75">
      <c r="C153" s="94"/>
      <c r="D153" s="94"/>
      <c r="E153" s="94"/>
      <c r="F153" s="94"/>
      <c r="G153" s="94"/>
      <c r="H153" s="94"/>
    </row>
    <row r="154" spans="3:8" s="39" customFormat="1" ht="12.75">
      <c r="C154" s="94"/>
      <c r="D154" s="94"/>
      <c r="E154" s="94"/>
      <c r="F154" s="94"/>
      <c r="G154" s="94"/>
      <c r="H154" s="94"/>
    </row>
    <row r="155" spans="3:8" s="39" customFormat="1" ht="12.75">
      <c r="C155" s="94"/>
      <c r="D155" s="94"/>
      <c r="E155" s="94"/>
      <c r="F155" s="94"/>
      <c r="G155" s="94"/>
      <c r="H155" s="94"/>
    </row>
    <row r="156" spans="3:8" s="39" customFormat="1" ht="12.75">
      <c r="C156" s="94"/>
      <c r="D156" s="94"/>
      <c r="E156" s="94"/>
      <c r="F156" s="94"/>
      <c r="G156" s="94"/>
      <c r="H156" s="94"/>
    </row>
    <row r="157" spans="3:8" s="39" customFormat="1" ht="12.75">
      <c r="C157" s="94"/>
      <c r="D157" s="94"/>
      <c r="E157" s="94"/>
      <c r="F157" s="94"/>
      <c r="G157" s="94"/>
      <c r="H157" s="94"/>
    </row>
    <row r="158" spans="3:8" s="39" customFormat="1" ht="12.75">
      <c r="C158" s="94"/>
      <c r="D158" s="94"/>
      <c r="E158" s="94"/>
      <c r="F158" s="94"/>
      <c r="G158" s="94"/>
      <c r="H158" s="94"/>
    </row>
    <row r="159" spans="3:8" s="39" customFormat="1" ht="12.75">
      <c r="C159" s="94"/>
      <c r="D159" s="94"/>
      <c r="E159" s="94"/>
      <c r="F159" s="94"/>
      <c r="G159" s="94"/>
      <c r="H159" s="94"/>
    </row>
    <row r="160" spans="3:8" s="39" customFormat="1" ht="12.75">
      <c r="C160" s="94"/>
      <c r="D160" s="94"/>
      <c r="E160" s="94"/>
      <c r="F160" s="94"/>
      <c r="G160" s="94"/>
      <c r="H160" s="94"/>
    </row>
    <row r="161" spans="3:8" s="39" customFormat="1" ht="12.75">
      <c r="C161" s="94"/>
      <c r="D161" s="94"/>
      <c r="E161" s="94"/>
      <c r="F161" s="94"/>
      <c r="G161" s="94"/>
      <c r="H161" s="94"/>
    </row>
    <row r="162" spans="3:8" s="39" customFormat="1" ht="12.75">
      <c r="C162" s="94"/>
      <c r="D162" s="94"/>
      <c r="E162" s="94"/>
      <c r="F162" s="94"/>
      <c r="G162" s="94"/>
      <c r="H162" s="94"/>
    </row>
    <row r="163" spans="3:8" s="39" customFormat="1" ht="12.75">
      <c r="C163" s="94"/>
      <c r="D163" s="94"/>
      <c r="E163" s="94"/>
      <c r="F163" s="94"/>
      <c r="G163" s="94"/>
      <c r="H163" s="94"/>
    </row>
    <row r="164" spans="3:8" s="39" customFormat="1" ht="12.75">
      <c r="C164" s="94"/>
      <c r="D164" s="94"/>
      <c r="E164" s="94"/>
      <c r="F164" s="94"/>
      <c r="G164" s="94"/>
      <c r="H164" s="94"/>
    </row>
    <row r="165" spans="3:8" s="39" customFormat="1" ht="12.75">
      <c r="C165" s="94"/>
      <c r="D165" s="94"/>
      <c r="E165" s="94"/>
      <c r="F165" s="94"/>
      <c r="G165" s="94"/>
      <c r="H165" s="94"/>
    </row>
    <row r="166" spans="3:8" s="39" customFormat="1" ht="12.75">
      <c r="C166" s="94"/>
      <c r="D166" s="94"/>
      <c r="E166" s="94"/>
      <c r="F166" s="94"/>
      <c r="G166" s="94"/>
      <c r="H166" s="94"/>
    </row>
    <row r="167" spans="3:8" s="39" customFormat="1" ht="12.75">
      <c r="C167" s="94"/>
      <c r="D167" s="94"/>
      <c r="E167" s="94"/>
      <c r="F167" s="94"/>
      <c r="G167" s="94"/>
      <c r="H167" s="94"/>
    </row>
    <row r="168" spans="3:8" s="39" customFormat="1" ht="12.75">
      <c r="C168" s="94"/>
      <c r="D168" s="94"/>
      <c r="E168" s="94"/>
      <c r="F168" s="94"/>
      <c r="G168" s="94"/>
      <c r="H168" s="94"/>
    </row>
    <row r="169" spans="3:8" s="39" customFormat="1" ht="12.75">
      <c r="C169" s="94"/>
      <c r="D169" s="94"/>
      <c r="E169" s="94"/>
      <c r="F169" s="94"/>
      <c r="G169" s="94"/>
      <c r="H169" s="94"/>
    </row>
    <row r="170" spans="3:8" s="39" customFormat="1" ht="12.75">
      <c r="C170" s="94"/>
      <c r="D170" s="94"/>
      <c r="E170" s="94"/>
      <c r="F170" s="94"/>
      <c r="G170" s="94"/>
      <c r="H170" s="94"/>
    </row>
    <row r="171" spans="3:8" s="39" customFormat="1" ht="12.75">
      <c r="C171" s="94"/>
      <c r="D171" s="94"/>
      <c r="E171" s="94"/>
      <c r="F171" s="94"/>
      <c r="G171" s="94"/>
      <c r="H171" s="94"/>
    </row>
    <row r="172" spans="3:8" s="39" customFormat="1" ht="12.75">
      <c r="C172" s="94"/>
      <c r="D172" s="94"/>
      <c r="E172" s="94"/>
      <c r="F172" s="94"/>
      <c r="G172" s="94"/>
      <c r="H172" s="94"/>
    </row>
    <row r="173" spans="3:8" s="39" customFormat="1" ht="12.75">
      <c r="C173" s="94"/>
      <c r="D173" s="94"/>
      <c r="E173" s="94"/>
      <c r="F173" s="94"/>
      <c r="G173" s="94"/>
      <c r="H173" s="94"/>
    </row>
    <row r="174" spans="3:8" s="39" customFormat="1" ht="12.75">
      <c r="C174" s="94"/>
      <c r="D174" s="94"/>
      <c r="E174" s="94"/>
      <c r="F174" s="94"/>
      <c r="G174" s="94"/>
      <c r="H174" s="94"/>
    </row>
    <row r="175" spans="3:8" s="39" customFormat="1" ht="12.75">
      <c r="C175" s="94"/>
      <c r="D175" s="94"/>
      <c r="E175" s="94"/>
      <c r="F175" s="94"/>
      <c r="G175" s="94"/>
      <c r="H175" s="94"/>
    </row>
    <row r="176" spans="3:8" s="39" customFormat="1" ht="12.75">
      <c r="C176" s="94"/>
      <c r="D176" s="94"/>
      <c r="E176" s="94"/>
      <c r="F176" s="94"/>
      <c r="G176" s="94"/>
      <c r="H176" s="94"/>
    </row>
    <row r="177" spans="3:8" s="39" customFormat="1" ht="12.75">
      <c r="C177" s="94"/>
      <c r="D177" s="94"/>
      <c r="E177" s="94"/>
      <c r="F177" s="94"/>
      <c r="G177" s="94"/>
      <c r="H177" s="94"/>
    </row>
    <row r="178" spans="3:8" s="39" customFormat="1" ht="12.75">
      <c r="C178" s="94"/>
      <c r="D178" s="94"/>
      <c r="E178" s="94"/>
      <c r="F178" s="94"/>
      <c r="G178" s="94"/>
      <c r="H178" s="94"/>
    </row>
    <row r="179" spans="3:8" s="39" customFormat="1" ht="12.75">
      <c r="C179" s="94"/>
      <c r="D179" s="94"/>
      <c r="E179" s="94"/>
      <c r="F179" s="94"/>
      <c r="G179" s="94"/>
      <c r="H179" s="94"/>
    </row>
    <row r="180" spans="3:8" s="39" customFormat="1" ht="12.75">
      <c r="C180" s="94"/>
      <c r="D180" s="94"/>
      <c r="E180" s="94"/>
      <c r="F180" s="94"/>
      <c r="G180" s="94"/>
      <c r="H180" s="94"/>
    </row>
    <row r="181" spans="3:8" s="39" customFormat="1" ht="12.75">
      <c r="C181" s="94"/>
      <c r="D181" s="94"/>
      <c r="E181" s="94"/>
      <c r="F181" s="94"/>
      <c r="G181" s="94"/>
      <c r="H181" s="94"/>
    </row>
    <row r="182" spans="3:8" s="39" customFormat="1" ht="12.75">
      <c r="C182" s="94"/>
      <c r="D182" s="94"/>
      <c r="E182" s="94"/>
      <c r="F182" s="94"/>
      <c r="G182" s="94"/>
      <c r="H182" s="94"/>
    </row>
    <row r="183" spans="3:8" s="39" customFormat="1" ht="12.75">
      <c r="C183" s="94"/>
      <c r="D183" s="94"/>
      <c r="E183" s="94"/>
      <c r="F183" s="94"/>
      <c r="G183" s="94"/>
      <c r="H183" s="94"/>
    </row>
  </sheetData>
  <mergeCells count="1">
    <mergeCell ref="B5:B6"/>
  </mergeCells>
  <printOptions horizontalCentered="1"/>
  <pageMargins left="0.1968503937007874" right="0.1968503937007874" top="0.4330708661417323" bottom="0.27" header="0.2" footer="0.29"/>
  <pageSetup firstPageNumber="294" useFirstPageNumber="1" horizontalDpi="600" verticalDpi="600" orientation="landscape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6">
      <selection activeCell="A33" sqref="A33:A35"/>
    </sheetView>
  </sheetViews>
  <sheetFormatPr defaultColWidth="9.00390625" defaultRowHeight="12.75"/>
  <cols>
    <col min="1" max="1" width="5.00390625" style="104" customWidth="1"/>
    <col min="2" max="2" width="57.75390625" style="1" customWidth="1"/>
    <col min="3" max="4" width="12.875" style="2" customWidth="1"/>
    <col min="5" max="5" width="12.75390625" style="2" customWidth="1"/>
    <col min="6" max="6" width="12.875" style="2" customWidth="1"/>
    <col min="7" max="7" width="9.375" style="2" customWidth="1"/>
    <col min="8" max="8" width="8.75390625" style="2" customWidth="1"/>
    <col min="9" max="9" width="9.625" style="1" customWidth="1"/>
    <col min="10" max="16384" width="9.125" style="1" customWidth="1"/>
  </cols>
  <sheetData>
    <row r="1" ht="12.75">
      <c r="I1" s="105" t="s">
        <v>35</v>
      </c>
    </row>
    <row r="2" ht="12" customHeight="1">
      <c r="I2" s="105"/>
    </row>
    <row r="3" spans="1:9" ht="36" customHeight="1">
      <c r="A3" s="4" t="s">
        <v>221</v>
      </c>
      <c r="B3" s="106"/>
      <c r="C3" s="107"/>
      <c r="D3" s="107"/>
      <c r="E3" s="107"/>
      <c r="F3" s="107"/>
      <c r="G3" s="107"/>
      <c r="H3" s="107"/>
      <c r="I3" s="108"/>
    </row>
    <row r="4" ht="19.5" customHeight="1" thickBot="1">
      <c r="I4" s="109" t="s">
        <v>40</v>
      </c>
    </row>
    <row r="5" spans="1:10" ht="24" customHeight="1" thickTop="1">
      <c r="A5" s="110" t="s">
        <v>1</v>
      </c>
      <c r="B5" s="336" t="s">
        <v>2</v>
      </c>
      <c r="C5" s="9" t="s">
        <v>3</v>
      </c>
      <c r="D5" s="10" t="s">
        <v>175</v>
      </c>
      <c r="E5" s="11"/>
      <c r="F5" s="9" t="s">
        <v>3</v>
      </c>
      <c r="G5" s="9" t="s">
        <v>4</v>
      </c>
      <c r="H5" s="12" t="s">
        <v>36</v>
      </c>
      <c r="I5" s="13"/>
      <c r="J5" s="14"/>
    </row>
    <row r="6" spans="1:9" ht="19.5" customHeight="1">
      <c r="A6" s="111"/>
      <c r="B6" s="337"/>
      <c r="C6" s="112" t="s">
        <v>121</v>
      </c>
      <c r="D6" s="17" t="s">
        <v>6</v>
      </c>
      <c r="E6" s="17" t="s">
        <v>7</v>
      </c>
      <c r="F6" s="112" t="s">
        <v>176</v>
      </c>
      <c r="G6" s="18" t="s">
        <v>8</v>
      </c>
      <c r="H6" s="19" t="s">
        <v>9</v>
      </c>
      <c r="I6" s="20" t="s">
        <v>10</v>
      </c>
    </row>
    <row r="7" spans="1:9" s="25" customFormat="1" ht="9.75" customHeight="1" thickBot="1">
      <c r="A7" s="113">
        <v>1</v>
      </c>
      <c r="B7" s="2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4">
        <v>9</v>
      </c>
    </row>
    <row r="8" spans="1:9" s="25" customFormat="1" ht="23.25" customHeight="1" thickBot="1" thickTop="1">
      <c r="A8" s="26" t="s">
        <v>11</v>
      </c>
      <c r="B8" s="27" t="s">
        <v>156</v>
      </c>
      <c r="C8" s="28">
        <v>40138</v>
      </c>
      <c r="D8" s="28">
        <v>0</v>
      </c>
      <c r="E8" s="28">
        <v>70818</v>
      </c>
      <c r="F8" s="28">
        <v>70818</v>
      </c>
      <c r="G8" s="29">
        <f aca="true" t="shared" si="0" ref="G8:G14">F8/C8*100</f>
        <v>176.43629478299866</v>
      </c>
      <c r="H8" s="29">
        <v>0</v>
      </c>
      <c r="I8" s="30">
        <f>F8/E8*100</f>
        <v>100</v>
      </c>
    </row>
    <row r="9" spans="1:9" s="32" customFormat="1" ht="24" customHeight="1" thickBot="1" thickTop="1">
      <c r="A9" s="114" t="s">
        <v>13</v>
      </c>
      <c r="B9" s="31" t="s">
        <v>157</v>
      </c>
      <c r="C9" s="28">
        <f>SUM(C10:C12)</f>
        <v>128252</v>
      </c>
      <c r="D9" s="28">
        <f>SUM(D10:D12)</f>
        <v>100000</v>
      </c>
      <c r="E9" s="28">
        <f>SUM(E10:E12)</f>
        <v>74182</v>
      </c>
      <c r="F9" s="28">
        <f>SUM(F10:F12)</f>
        <v>125282</v>
      </c>
      <c r="G9" s="29">
        <f t="shared" si="0"/>
        <v>97.68424663942864</v>
      </c>
      <c r="H9" s="29">
        <f aca="true" t="shared" si="1" ref="H9:H14">F9/D9*100</f>
        <v>125.28200000000001</v>
      </c>
      <c r="I9" s="30">
        <f aca="true" t="shared" si="2" ref="I9:I14">F9/E9*100</f>
        <v>168.8846350866787</v>
      </c>
    </row>
    <row r="10" spans="1:9" s="39" customFormat="1" ht="26.25" thickTop="1">
      <c r="A10" s="115"/>
      <c r="B10" s="116" t="s">
        <v>152</v>
      </c>
      <c r="C10" s="41">
        <v>1305</v>
      </c>
      <c r="D10" s="41">
        <v>1000</v>
      </c>
      <c r="E10" s="41">
        <v>1000</v>
      </c>
      <c r="F10" s="41">
        <v>0</v>
      </c>
      <c r="G10" s="41">
        <f t="shared" si="0"/>
        <v>0</v>
      </c>
      <c r="H10" s="41">
        <f t="shared" si="1"/>
        <v>0</v>
      </c>
      <c r="I10" s="62">
        <f t="shared" si="2"/>
        <v>0</v>
      </c>
    </row>
    <row r="11" spans="1:9" s="39" customFormat="1" ht="15.75" customHeight="1">
      <c r="A11" s="115"/>
      <c r="B11" s="44" t="s">
        <v>134</v>
      </c>
      <c r="C11" s="41">
        <v>126584</v>
      </c>
      <c r="D11" s="41">
        <v>98000</v>
      </c>
      <c r="E11" s="41">
        <v>71682</v>
      </c>
      <c r="F11" s="41">
        <v>123172</v>
      </c>
      <c r="G11" s="42">
        <f t="shared" si="0"/>
        <v>97.30455665802945</v>
      </c>
      <c r="H11" s="42">
        <f t="shared" si="1"/>
        <v>125.68571428571428</v>
      </c>
      <c r="I11" s="43">
        <f t="shared" si="2"/>
        <v>171.83114310426606</v>
      </c>
    </row>
    <row r="12" spans="1:9" s="39" customFormat="1" ht="18.75" customHeight="1" thickBot="1">
      <c r="A12" s="115"/>
      <c r="B12" s="117" t="s">
        <v>135</v>
      </c>
      <c r="C12" s="35">
        <v>363</v>
      </c>
      <c r="D12" s="35">
        <v>1000</v>
      </c>
      <c r="E12" s="35">
        <v>1500</v>
      </c>
      <c r="F12" s="35">
        <v>2110</v>
      </c>
      <c r="G12" s="36">
        <f t="shared" si="0"/>
        <v>581.267217630854</v>
      </c>
      <c r="H12" s="42">
        <f t="shared" si="1"/>
        <v>211</v>
      </c>
      <c r="I12" s="43">
        <f t="shared" si="2"/>
        <v>140.66666666666669</v>
      </c>
    </row>
    <row r="13" spans="1:9" s="32" customFormat="1" ht="24" customHeight="1" thickBot="1" thickTop="1">
      <c r="A13" s="114" t="s">
        <v>33</v>
      </c>
      <c r="B13" s="31" t="s">
        <v>14</v>
      </c>
      <c r="C13" s="28">
        <f>C14+C26</f>
        <v>97572</v>
      </c>
      <c r="D13" s="28">
        <f>D14+D26</f>
        <v>100000</v>
      </c>
      <c r="E13" s="28">
        <f>E14+E26</f>
        <v>145000</v>
      </c>
      <c r="F13" s="28">
        <f>F14+F26</f>
        <v>92796</v>
      </c>
      <c r="G13" s="29">
        <f t="shared" si="0"/>
        <v>95.10515311769771</v>
      </c>
      <c r="H13" s="29">
        <f t="shared" si="1"/>
        <v>92.796</v>
      </c>
      <c r="I13" s="30">
        <f t="shared" si="2"/>
        <v>63.997241379310346</v>
      </c>
    </row>
    <row r="14" spans="1:9" s="56" customFormat="1" ht="21" customHeight="1" thickTop="1">
      <c r="A14" s="118"/>
      <c r="B14" s="119" t="s">
        <v>114</v>
      </c>
      <c r="C14" s="120">
        <f>SUM(C15:C25)</f>
        <v>89000</v>
      </c>
      <c r="D14" s="120">
        <f>SUM(D15:D25)</f>
        <v>50000</v>
      </c>
      <c r="E14" s="120">
        <f>SUM(E15:E25)</f>
        <v>60000</v>
      </c>
      <c r="F14" s="120">
        <f>SUM(F15:F25)</f>
        <v>60000</v>
      </c>
      <c r="G14" s="54">
        <f t="shared" si="0"/>
        <v>67.41573033707866</v>
      </c>
      <c r="H14" s="121">
        <f t="shared" si="1"/>
        <v>120</v>
      </c>
      <c r="I14" s="122">
        <f t="shared" si="2"/>
        <v>100</v>
      </c>
    </row>
    <row r="15" spans="1:9" s="39" customFormat="1" ht="25.5">
      <c r="A15" s="123"/>
      <c r="B15" s="61" t="s">
        <v>115</v>
      </c>
      <c r="C15" s="60">
        <v>60000</v>
      </c>
      <c r="D15" s="60">
        <v>50000</v>
      </c>
      <c r="E15" s="60">
        <v>60000</v>
      </c>
      <c r="F15" s="60">
        <v>60000</v>
      </c>
      <c r="G15" s="42">
        <f aca="true" t="shared" si="3" ref="G15:G23">F15/C15*100</f>
        <v>100</v>
      </c>
      <c r="H15" s="42">
        <f aca="true" t="shared" si="4" ref="H15:H27">F15/D15*100</f>
        <v>120</v>
      </c>
      <c r="I15" s="43">
        <f aca="true" t="shared" si="5" ref="I15:I27">F15/E15*100</f>
        <v>100</v>
      </c>
    </row>
    <row r="16" spans="1:9" s="71" customFormat="1" ht="25.5" hidden="1">
      <c r="A16" s="124"/>
      <c r="B16" s="125" t="s">
        <v>66</v>
      </c>
      <c r="C16" s="70"/>
      <c r="D16" s="70"/>
      <c r="E16" s="70"/>
      <c r="F16" s="70"/>
      <c r="G16" s="42" t="e">
        <f t="shared" si="3"/>
        <v>#DIV/0!</v>
      </c>
      <c r="H16" s="42" t="e">
        <f t="shared" si="4"/>
        <v>#DIV/0!</v>
      </c>
      <c r="I16" s="43" t="e">
        <f t="shared" si="5"/>
        <v>#DIV/0!</v>
      </c>
    </row>
    <row r="17" spans="1:9" s="71" customFormat="1" ht="25.5" hidden="1">
      <c r="A17" s="124"/>
      <c r="B17" s="125" t="s">
        <v>67</v>
      </c>
      <c r="C17" s="70"/>
      <c r="D17" s="70"/>
      <c r="E17" s="70"/>
      <c r="F17" s="70"/>
      <c r="G17" s="42" t="e">
        <f t="shared" si="3"/>
        <v>#DIV/0!</v>
      </c>
      <c r="H17" s="42" t="e">
        <f t="shared" si="4"/>
        <v>#DIV/0!</v>
      </c>
      <c r="I17" s="43" t="e">
        <f t="shared" si="5"/>
        <v>#DIV/0!</v>
      </c>
    </row>
    <row r="18" spans="1:9" s="71" customFormat="1" ht="39" customHeight="1" hidden="1">
      <c r="A18" s="124"/>
      <c r="B18" s="125" t="s">
        <v>68</v>
      </c>
      <c r="C18" s="70"/>
      <c r="D18" s="70"/>
      <c r="E18" s="70"/>
      <c r="F18" s="70"/>
      <c r="G18" s="42" t="e">
        <f t="shared" si="3"/>
        <v>#DIV/0!</v>
      </c>
      <c r="H18" s="42" t="e">
        <f t="shared" si="4"/>
        <v>#DIV/0!</v>
      </c>
      <c r="I18" s="43" t="e">
        <f t="shared" si="5"/>
        <v>#DIV/0!</v>
      </c>
    </row>
    <row r="19" spans="1:9" s="71" customFormat="1" ht="18" customHeight="1" hidden="1">
      <c r="A19" s="124"/>
      <c r="B19" s="125" t="s">
        <v>69</v>
      </c>
      <c r="C19" s="70"/>
      <c r="D19" s="70"/>
      <c r="E19" s="70"/>
      <c r="F19" s="70"/>
      <c r="G19" s="42" t="e">
        <f t="shared" si="3"/>
        <v>#DIV/0!</v>
      </c>
      <c r="H19" s="42" t="e">
        <f t="shared" si="4"/>
        <v>#DIV/0!</v>
      </c>
      <c r="I19" s="43" t="e">
        <f t="shared" si="5"/>
        <v>#DIV/0!</v>
      </c>
    </row>
    <row r="20" spans="1:9" s="71" customFormat="1" ht="29.25" customHeight="1" hidden="1">
      <c r="A20" s="124"/>
      <c r="B20" s="125" t="s">
        <v>70</v>
      </c>
      <c r="C20" s="70"/>
      <c r="D20" s="70"/>
      <c r="E20" s="70"/>
      <c r="F20" s="70"/>
      <c r="G20" s="42" t="e">
        <f t="shared" si="3"/>
        <v>#DIV/0!</v>
      </c>
      <c r="H20" s="42" t="e">
        <f t="shared" si="4"/>
        <v>#DIV/0!</v>
      </c>
      <c r="I20" s="43" t="e">
        <f t="shared" si="5"/>
        <v>#DIV/0!</v>
      </c>
    </row>
    <row r="21" spans="1:9" s="71" customFormat="1" ht="29.25" customHeight="1" hidden="1">
      <c r="A21" s="124"/>
      <c r="B21" s="125" t="s">
        <v>71</v>
      </c>
      <c r="C21" s="70"/>
      <c r="D21" s="70"/>
      <c r="E21" s="70"/>
      <c r="F21" s="70"/>
      <c r="G21" s="42" t="e">
        <f t="shared" si="3"/>
        <v>#DIV/0!</v>
      </c>
      <c r="H21" s="42" t="e">
        <f t="shared" si="4"/>
        <v>#DIV/0!</v>
      </c>
      <c r="I21" s="43" t="e">
        <f t="shared" si="5"/>
        <v>#DIV/0!</v>
      </c>
    </row>
    <row r="22" spans="1:9" s="71" customFormat="1" ht="18.75" customHeight="1" hidden="1">
      <c r="A22" s="126"/>
      <c r="B22" s="125" t="s">
        <v>72</v>
      </c>
      <c r="C22" s="70"/>
      <c r="D22" s="70"/>
      <c r="E22" s="70"/>
      <c r="F22" s="70"/>
      <c r="G22" s="42" t="e">
        <f t="shared" si="3"/>
        <v>#DIV/0!</v>
      </c>
      <c r="H22" s="42" t="e">
        <f t="shared" si="4"/>
        <v>#DIV/0!</v>
      </c>
      <c r="I22" s="43" t="e">
        <f t="shared" si="5"/>
        <v>#DIV/0!</v>
      </c>
    </row>
    <row r="23" spans="1:9" s="71" customFormat="1" ht="28.5" customHeight="1" hidden="1">
      <c r="A23" s="126"/>
      <c r="B23" s="125" t="s">
        <v>73</v>
      </c>
      <c r="C23" s="70"/>
      <c r="D23" s="70"/>
      <c r="E23" s="70"/>
      <c r="F23" s="70"/>
      <c r="G23" s="42" t="e">
        <f t="shared" si="3"/>
        <v>#DIV/0!</v>
      </c>
      <c r="H23" s="42" t="e">
        <f t="shared" si="4"/>
        <v>#DIV/0!</v>
      </c>
      <c r="I23" s="43" t="e">
        <f t="shared" si="5"/>
        <v>#DIV/0!</v>
      </c>
    </row>
    <row r="24" spans="1:9" s="39" customFormat="1" ht="19.5" customHeight="1" hidden="1">
      <c r="A24" s="123"/>
      <c r="B24" s="61" t="s">
        <v>153</v>
      </c>
      <c r="C24" s="60">
        <v>0</v>
      </c>
      <c r="D24" s="60">
        <v>0</v>
      </c>
      <c r="E24" s="60">
        <v>0</v>
      </c>
      <c r="F24" s="60">
        <v>0</v>
      </c>
      <c r="G24" s="41">
        <v>0</v>
      </c>
      <c r="H24" s="41" t="e">
        <f t="shared" si="4"/>
        <v>#DIV/0!</v>
      </c>
      <c r="I24" s="62">
        <v>0</v>
      </c>
    </row>
    <row r="25" spans="1:9" s="39" customFormat="1" ht="29.25" customHeight="1">
      <c r="A25" s="123"/>
      <c r="B25" s="61" t="s">
        <v>154</v>
      </c>
      <c r="C25" s="60">
        <v>29000</v>
      </c>
      <c r="D25" s="60">
        <v>0</v>
      </c>
      <c r="E25" s="60">
        <v>0</v>
      </c>
      <c r="F25" s="60">
        <v>0</v>
      </c>
      <c r="G25" s="41">
        <v>0</v>
      </c>
      <c r="H25" s="41">
        <v>0</v>
      </c>
      <c r="I25" s="62">
        <v>0</v>
      </c>
    </row>
    <row r="26" spans="1:9" s="56" customFormat="1" ht="21" customHeight="1">
      <c r="A26" s="127"/>
      <c r="B26" s="52" t="s">
        <v>155</v>
      </c>
      <c r="C26" s="53">
        <f>SUM(C27:C28)</f>
        <v>8572</v>
      </c>
      <c r="D26" s="53">
        <f>SUM(D27:D28)</f>
        <v>50000</v>
      </c>
      <c r="E26" s="53">
        <f>SUM(E27:E28)</f>
        <v>85000</v>
      </c>
      <c r="F26" s="53">
        <f>SUM(F27:F28)</f>
        <v>32796</v>
      </c>
      <c r="G26" s="53">
        <v>0</v>
      </c>
      <c r="H26" s="54">
        <f t="shared" si="4"/>
        <v>65.592</v>
      </c>
      <c r="I26" s="55">
        <f t="shared" si="5"/>
        <v>38.58352941176471</v>
      </c>
    </row>
    <row r="27" spans="1:9" s="39" customFormat="1" ht="33" customHeight="1">
      <c r="A27" s="115"/>
      <c r="B27" s="76" t="s">
        <v>148</v>
      </c>
      <c r="C27" s="48">
        <v>8572</v>
      </c>
      <c r="D27" s="48">
        <v>50000</v>
      </c>
      <c r="E27" s="48">
        <v>65000</v>
      </c>
      <c r="F27" s="48">
        <v>12796</v>
      </c>
      <c r="G27" s="42">
        <f>F27/C27*100</f>
        <v>149.2767148856743</v>
      </c>
      <c r="H27" s="42">
        <f t="shared" si="4"/>
        <v>25.592</v>
      </c>
      <c r="I27" s="43">
        <f t="shared" si="5"/>
        <v>19.686153846153847</v>
      </c>
    </row>
    <row r="28" spans="1:9" s="39" customFormat="1" ht="32.25" customHeight="1" thickBot="1">
      <c r="A28" s="115"/>
      <c r="B28" s="61" t="s">
        <v>206</v>
      </c>
      <c r="C28" s="48">
        <v>0</v>
      </c>
      <c r="D28" s="48">
        <v>0</v>
      </c>
      <c r="E28" s="48">
        <v>20000</v>
      </c>
      <c r="F28" s="48">
        <v>20000</v>
      </c>
      <c r="G28" s="41">
        <v>0</v>
      </c>
      <c r="H28" s="41">
        <v>0</v>
      </c>
      <c r="I28" s="43">
        <f>F28/E28*100</f>
        <v>100</v>
      </c>
    </row>
    <row r="29" spans="1:9" s="39" customFormat="1" ht="25.5" customHeight="1" hidden="1" thickBot="1">
      <c r="A29" s="115"/>
      <c r="B29" s="128" t="s">
        <v>63</v>
      </c>
      <c r="C29" s="35"/>
      <c r="D29" s="35"/>
      <c r="E29" s="35"/>
      <c r="F29" s="35"/>
      <c r="G29" s="42" t="e">
        <f>F29/C29*100</f>
        <v>#DIV/0!</v>
      </c>
      <c r="H29" s="42" t="e">
        <f>F29/D29*100</f>
        <v>#DIV/0!</v>
      </c>
      <c r="I29" s="43" t="e">
        <f>F29/E29*100</f>
        <v>#DIV/0!</v>
      </c>
    </row>
    <row r="30" spans="1:9" s="39" customFormat="1" ht="21.75" customHeight="1" thickBot="1" thickTop="1">
      <c r="A30" s="26" t="s">
        <v>158</v>
      </c>
      <c r="B30" s="97" t="s">
        <v>218</v>
      </c>
      <c r="C30" s="98"/>
      <c r="D30" s="98"/>
      <c r="E30" s="98"/>
      <c r="F30" s="28">
        <v>23718</v>
      </c>
      <c r="G30" s="98"/>
      <c r="H30" s="98"/>
      <c r="I30" s="129"/>
    </row>
    <row r="31" spans="1:9" s="32" customFormat="1" ht="23.25" customHeight="1" thickBot="1" thickTop="1">
      <c r="A31" s="114" t="s">
        <v>219</v>
      </c>
      <c r="B31" s="93" t="s">
        <v>37</v>
      </c>
      <c r="C31" s="28">
        <f>C8+C9-C13</f>
        <v>70818</v>
      </c>
      <c r="D31" s="28">
        <f>D8+D9-D13</f>
        <v>0</v>
      </c>
      <c r="E31" s="28">
        <f>E8+E9-E13</f>
        <v>0</v>
      </c>
      <c r="F31" s="28">
        <f>F8+F9-F13-F30</f>
        <v>79586</v>
      </c>
      <c r="G31" s="29">
        <f>F31/C31*100</f>
        <v>112.38103307068825</v>
      </c>
      <c r="H31" s="29" t="s">
        <v>16</v>
      </c>
      <c r="I31" s="30" t="s">
        <v>16</v>
      </c>
    </row>
    <row r="32" spans="3:9" s="39" customFormat="1" ht="13.5" thickTop="1">
      <c r="C32" s="94"/>
      <c r="D32" s="94"/>
      <c r="E32" s="94"/>
      <c r="F32" s="94"/>
      <c r="G32" s="94"/>
      <c r="H32" s="94"/>
      <c r="I32" s="95"/>
    </row>
    <row r="33" spans="1:8" s="39" customFormat="1" ht="12.75">
      <c r="A33" s="131" t="s">
        <v>231</v>
      </c>
      <c r="C33" s="94"/>
      <c r="D33" s="94"/>
      <c r="E33" s="94"/>
      <c r="F33" s="94"/>
      <c r="G33" s="94"/>
      <c r="H33" s="94"/>
    </row>
    <row r="34" spans="1:8" s="39" customFormat="1" ht="12.75">
      <c r="A34" s="131" t="s">
        <v>232</v>
      </c>
      <c r="C34" s="94"/>
      <c r="D34" s="94"/>
      <c r="E34" s="94"/>
      <c r="F34" s="94"/>
      <c r="G34" s="94"/>
      <c r="H34" s="94"/>
    </row>
    <row r="35" spans="1:8" s="39" customFormat="1" ht="12.75">
      <c r="A35" s="131" t="s">
        <v>233</v>
      </c>
      <c r="C35" s="94"/>
      <c r="D35" s="94"/>
      <c r="E35" s="94"/>
      <c r="F35" s="94"/>
      <c r="G35" s="94"/>
      <c r="H35" s="94"/>
    </row>
    <row r="36" spans="1:8" s="39" customFormat="1" ht="12.75">
      <c r="A36" s="95"/>
      <c r="C36" s="94"/>
      <c r="D36" s="94"/>
      <c r="E36" s="94"/>
      <c r="F36" s="94"/>
      <c r="G36" s="94"/>
      <c r="H36" s="94"/>
    </row>
    <row r="37" spans="1:8" s="39" customFormat="1" ht="12.75">
      <c r="A37" s="95"/>
      <c r="C37" s="94"/>
      <c r="D37" s="94"/>
      <c r="E37" s="94"/>
      <c r="F37" s="94"/>
      <c r="G37" s="94"/>
      <c r="H37" s="94"/>
    </row>
    <row r="38" spans="1:8" s="39" customFormat="1" ht="12.75">
      <c r="A38" s="95"/>
      <c r="C38" s="94"/>
      <c r="D38" s="94"/>
      <c r="E38" s="94"/>
      <c r="F38" s="94"/>
      <c r="G38" s="94"/>
      <c r="H38" s="94"/>
    </row>
    <row r="39" spans="1:8" s="39" customFormat="1" ht="12.75">
      <c r="A39" s="95"/>
      <c r="C39" s="94"/>
      <c r="D39" s="94"/>
      <c r="E39" s="94"/>
      <c r="F39" s="94"/>
      <c r="G39" s="94"/>
      <c r="H39" s="94"/>
    </row>
    <row r="40" spans="1:8" s="39" customFormat="1" ht="12.75">
      <c r="A40" s="95"/>
      <c r="C40" s="94"/>
      <c r="D40" s="94"/>
      <c r="E40" s="94"/>
      <c r="F40" s="94"/>
      <c r="G40" s="94"/>
      <c r="H40" s="94"/>
    </row>
    <row r="41" spans="1:8" s="39" customFormat="1" ht="12.75">
      <c r="A41" s="95"/>
      <c r="C41" s="94"/>
      <c r="D41" s="94"/>
      <c r="E41" s="94"/>
      <c r="F41" s="94"/>
      <c r="G41" s="94"/>
      <c r="H41" s="94"/>
    </row>
    <row r="42" spans="1:8" s="39" customFormat="1" ht="12.75">
      <c r="A42" s="95"/>
      <c r="C42" s="94"/>
      <c r="D42" s="94"/>
      <c r="E42" s="94"/>
      <c r="F42" s="94"/>
      <c r="G42" s="94"/>
      <c r="H42" s="94"/>
    </row>
    <row r="43" spans="1:8" s="39" customFormat="1" ht="12.75">
      <c r="A43" s="95"/>
      <c r="C43" s="94"/>
      <c r="D43" s="94"/>
      <c r="E43" s="94"/>
      <c r="F43" s="94"/>
      <c r="G43" s="94"/>
      <c r="H43" s="94"/>
    </row>
    <row r="44" spans="1:8" s="39" customFormat="1" ht="12.75">
      <c r="A44" s="95"/>
      <c r="C44" s="94"/>
      <c r="D44" s="94"/>
      <c r="E44" s="94"/>
      <c r="F44" s="94"/>
      <c r="G44" s="94"/>
      <c r="H44" s="94"/>
    </row>
    <row r="45" spans="1:8" s="39" customFormat="1" ht="12.75">
      <c r="A45" s="95"/>
      <c r="C45" s="94"/>
      <c r="D45" s="94"/>
      <c r="E45" s="94"/>
      <c r="F45" s="94"/>
      <c r="G45" s="94"/>
      <c r="H45" s="94"/>
    </row>
    <row r="46" spans="1:8" s="39" customFormat="1" ht="12.75">
      <c r="A46" s="95"/>
      <c r="C46" s="94"/>
      <c r="D46" s="94"/>
      <c r="E46" s="94"/>
      <c r="F46" s="94"/>
      <c r="G46" s="94"/>
      <c r="H46" s="94"/>
    </row>
    <row r="47" spans="1:8" s="39" customFormat="1" ht="12.75">
      <c r="A47" s="95"/>
      <c r="C47" s="94"/>
      <c r="D47" s="94"/>
      <c r="E47" s="94"/>
      <c r="F47" s="94"/>
      <c r="G47" s="94"/>
      <c r="H47" s="94"/>
    </row>
    <row r="48" spans="1:8" s="39" customFormat="1" ht="12.75">
      <c r="A48" s="95"/>
      <c r="C48" s="94"/>
      <c r="D48" s="94"/>
      <c r="E48" s="94"/>
      <c r="F48" s="94"/>
      <c r="G48" s="94"/>
      <c r="H48" s="94"/>
    </row>
    <row r="49" spans="1:8" s="39" customFormat="1" ht="12.75">
      <c r="A49" s="95"/>
      <c r="C49" s="94"/>
      <c r="D49" s="94"/>
      <c r="E49" s="94"/>
      <c r="F49" s="94"/>
      <c r="G49" s="94"/>
      <c r="H49" s="94"/>
    </row>
    <row r="50" spans="1:8" s="39" customFormat="1" ht="12.75">
      <c r="A50" s="95"/>
      <c r="C50" s="94"/>
      <c r="D50" s="94"/>
      <c r="E50" s="94"/>
      <c r="F50" s="94"/>
      <c r="G50" s="94"/>
      <c r="H50" s="94"/>
    </row>
    <row r="51" spans="1:8" s="39" customFormat="1" ht="12.75">
      <c r="A51" s="95"/>
      <c r="C51" s="94"/>
      <c r="D51" s="94"/>
      <c r="E51" s="94"/>
      <c r="F51" s="94"/>
      <c r="G51" s="94"/>
      <c r="H51" s="94"/>
    </row>
    <row r="52" spans="1:8" s="39" customFormat="1" ht="12.75">
      <c r="A52" s="95"/>
      <c r="C52" s="94"/>
      <c r="D52" s="94"/>
      <c r="E52" s="94"/>
      <c r="F52" s="94"/>
      <c r="G52" s="94"/>
      <c r="H52" s="94"/>
    </row>
    <row r="53" spans="1:8" s="39" customFormat="1" ht="12.75">
      <c r="A53" s="95"/>
      <c r="C53" s="94"/>
      <c r="D53" s="94"/>
      <c r="E53" s="94"/>
      <c r="F53" s="94"/>
      <c r="G53" s="94"/>
      <c r="H53" s="94"/>
    </row>
    <row r="54" spans="1:8" s="39" customFormat="1" ht="12.75">
      <c r="A54" s="95"/>
      <c r="C54" s="94"/>
      <c r="D54" s="94"/>
      <c r="E54" s="94"/>
      <c r="F54" s="94"/>
      <c r="G54" s="94"/>
      <c r="H54" s="94"/>
    </row>
  </sheetData>
  <mergeCells count="1">
    <mergeCell ref="B5:B6"/>
  </mergeCells>
  <printOptions horizontalCentered="1"/>
  <pageMargins left="0.24" right="0.25" top="0.63" bottom="0.2" header="0.41" footer="0.22"/>
  <pageSetup firstPageNumber="300" useFirstPageNumber="1" horizontalDpi="600" verticalDpi="600" orientation="landscape" paperSize="9" r:id="rId1"/>
  <headerFooter alignWithMargins="0">
    <oddHeader>&amp;C&amp;"Calibri,Standardowy"&amp;P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3">
      <selection activeCell="A30" sqref="A30:A32"/>
    </sheetView>
  </sheetViews>
  <sheetFormatPr defaultColWidth="9.00390625" defaultRowHeight="12.75"/>
  <cols>
    <col min="1" max="1" width="5.875" style="208" customWidth="1"/>
    <col min="2" max="2" width="59.875" style="209" customWidth="1"/>
    <col min="3" max="3" width="12.375" style="209" customWidth="1"/>
    <col min="4" max="6" width="11.25390625" style="210" customWidth="1"/>
    <col min="7" max="7" width="9.875" style="211" customWidth="1"/>
    <col min="8" max="8" width="11.25390625" style="211" customWidth="1"/>
    <col min="9" max="9" width="11.125" style="210" customWidth="1"/>
    <col min="10" max="16384" width="9.125" style="211" customWidth="1"/>
  </cols>
  <sheetData>
    <row r="1" spans="9:10" ht="15.75">
      <c r="I1" s="212" t="s">
        <v>38</v>
      </c>
      <c r="J1" s="208"/>
    </row>
    <row r="2" spans="9:10" ht="6" customHeight="1">
      <c r="I2" s="212"/>
      <c r="J2" s="208"/>
    </row>
    <row r="3" spans="1:11" ht="19.5" customHeight="1">
      <c r="A3" s="213" t="s">
        <v>39</v>
      </c>
      <c r="B3" s="214"/>
      <c r="C3" s="214"/>
      <c r="D3" s="215"/>
      <c r="E3" s="215"/>
      <c r="F3" s="215"/>
      <c r="G3" s="215"/>
      <c r="H3" s="215"/>
      <c r="I3" s="215"/>
      <c r="J3" s="216"/>
      <c r="K3" s="216"/>
    </row>
    <row r="4" spans="1:9" s="216" customFormat="1" ht="22.5" customHeight="1">
      <c r="A4" s="213" t="s">
        <v>223</v>
      </c>
      <c r="B4" s="217"/>
      <c r="C4" s="217"/>
      <c r="D4" s="218"/>
      <c r="E4" s="217"/>
      <c r="F4" s="217"/>
      <c r="G4" s="217"/>
      <c r="H4" s="217"/>
      <c r="I4" s="218"/>
    </row>
    <row r="5" ht="23.25" customHeight="1" thickBot="1">
      <c r="I5" s="109" t="s">
        <v>40</v>
      </c>
    </row>
    <row r="6" spans="1:9" s="1" customFormat="1" ht="26.25" thickTop="1">
      <c r="A6" s="219" t="s">
        <v>1</v>
      </c>
      <c r="B6" s="336" t="s">
        <v>2</v>
      </c>
      <c r="C6" s="220" t="s">
        <v>3</v>
      </c>
      <c r="D6" s="221" t="s">
        <v>222</v>
      </c>
      <c r="E6" s="11"/>
      <c r="F6" s="220" t="s">
        <v>3</v>
      </c>
      <c r="G6" s="9" t="s">
        <v>4</v>
      </c>
      <c r="H6" s="222" t="s">
        <v>41</v>
      </c>
      <c r="I6" s="13"/>
    </row>
    <row r="7" spans="1:9" s="1" customFormat="1" ht="20.25" customHeight="1">
      <c r="A7" s="223"/>
      <c r="B7" s="337"/>
      <c r="C7" s="16" t="s">
        <v>121</v>
      </c>
      <c r="D7" s="17" t="s">
        <v>6</v>
      </c>
      <c r="E7" s="17" t="s">
        <v>7</v>
      </c>
      <c r="F7" s="16" t="s">
        <v>176</v>
      </c>
      <c r="G7" s="18" t="s">
        <v>8</v>
      </c>
      <c r="H7" s="19" t="s">
        <v>9</v>
      </c>
      <c r="I7" s="20" t="s">
        <v>10</v>
      </c>
    </row>
    <row r="8" spans="1:9" s="25" customFormat="1" ht="9.75" customHeight="1" thickBot="1">
      <c r="A8" s="224">
        <v>1</v>
      </c>
      <c r="B8" s="225">
        <v>2</v>
      </c>
      <c r="C8" s="226">
        <v>3</v>
      </c>
      <c r="D8" s="226">
        <v>4</v>
      </c>
      <c r="E8" s="226">
        <v>5</v>
      </c>
      <c r="F8" s="226">
        <v>6</v>
      </c>
      <c r="G8" s="226">
        <v>7</v>
      </c>
      <c r="H8" s="226">
        <v>8</v>
      </c>
      <c r="I8" s="227">
        <v>9</v>
      </c>
    </row>
    <row r="9" spans="1:9" s="25" customFormat="1" ht="23.25" customHeight="1" thickBot="1" thickTop="1">
      <c r="A9" s="26" t="s">
        <v>11</v>
      </c>
      <c r="B9" s="27" t="s">
        <v>156</v>
      </c>
      <c r="C9" s="28">
        <v>953569</v>
      </c>
      <c r="D9" s="28">
        <v>0</v>
      </c>
      <c r="E9" s="28">
        <v>594423</v>
      </c>
      <c r="F9" s="28">
        <v>600350</v>
      </c>
      <c r="G9" s="29">
        <f aca="true" t="shared" si="0" ref="G9:G14">F9/C9*100</f>
        <v>62.95821277747075</v>
      </c>
      <c r="H9" s="28">
        <v>0</v>
      </c>
      <c r="I9" s="30">
        <f>F9/E9*100</f>
        <v>100.99710139076046</v>
      </c>
    </row>
    <row r="10" spans="1:10" s="234" customFormat="1" ht="21.75" customHeight="1" thickBot="1" thickTop="1">
      <c r="A10" s="228" t="s">
        <v>13</v>
      </c>
      <c r="B10" s="229" t="s">
        <v>159</v>
      </c>
      <c r="C10" s="230">
        <f>SUM(C11:C15)</f>
        <v>569688</v>
      </c>
      <c r="D10" s="230">
        <f>SUM(D11:D15)</f>
        <v>530000</v>
      </c>
      <c r="E10" s="230">
        <f>SUM(E11:E15)</f>
        <v>530000</v>
      </c>
      <c r="F10" s="230">
        <f>SUM(F11:F15)</f>
        <v>500285</v>
      </c>
      <c r="G10" s="231">
        <f t="shared" si="0"/>
        <v>87.81736669896505</v>
      </c>
      <c r="H10" s="231">
        <f>F10/D10*100</f>
        <v>94.39339622641509</v>
      </c>
      <c r="I10" s="232">
        <f>F10/E10*100</f>
        <v>94.39339622641509</v>
      </c>
      <c r="J10" s="233"/>
    </row>
    <row r="11" spans="1:10" s="241" customFormat="1" ht="17.25" customHeight="1" thickTop="1">
      <c r="A11" s="235"/>
      <c r="B11" s="236" t="s">
        <v>160</v>
      </c>
      <c r="C11" s="237">
        <v>505789</v>
      </c>
      <c r="D11" s="237">
        <v>510000</v>
      </c>
      <c r="E11" s="237">
        <v>510000</v>
      </c>
      <c r="F11" s="237">
        <v>465252</v>
      </c>
      <c r="G11" s="238">
        <f t="shared" si="0"/>
        <v>91.9853931184743</v>
      </c>
      <c r="H11" s="238">
        <f>F11/D11*100</f>
        <v>91.22588235294118</v>
      </c>
      <c r="I11" s="239">
        <f>F11/E11*100</f>
        <v>91.22588235294118</v>
      </c>
      <c r="J11" s="240"/>
    </row>
    <row r="12" spans="1:10" s="241" customFormat="1" ht="17.25" customHeight="1">
      <c r="A12" s="242"/>
      <c r="B12" s="243" t="s">
        <v>161</v>
      </c>
      <c r="C12" s="244">
        <v>14348</v>
      </c>
      <c r="D12" s="244">
        <v>10000</v>
      </c>
      <c r="E12" s="244">
        <v>10000</v>
      </c>
      <c r="F12" s="244">
        <v>15513</v>
      </c>
      <c r="G12" s="245">
        <f t="shared" si="0"/>
        <v>108.1195985503206</v>
      </c>
      <c r="H12" s="245">
        <f>F12/D12*100</f>
        <v>155.13</v>
      </c>
      <c r="I12" s="246">
        <f>F12/E12*100</f>
        <v>155.13</v>
      </c>
      <c r="J12" s="240"/>
    </row>
    <row r="13" spans="1:10" s="241" customFormat="1" ht="30" customHeight="1" thickBot="1">
      <c r="A13" s="242"/>
      <c r="B13" s="116" t="s">
        <v>162</v>
      </c>
      <c r="C13" s="247">
        <v>19551</v>
      </c>
      <c r="D13" s="247">
        <v>10000</v>
      </c>
      <c r="E13" s="247">
        <v>10000</v>
      </c>
      <c r="F13" s="247">
        <v>19520</v>
      </c>
      <c r="G13" s="245">
        <f>F13/C13*100</f>
        <v>99.84144033553271</v>
      </c>
      <c r="H13" s="245">
        <f>F13/D13*100</f>
        <v>195.2</v>
      </c>
      <c r="I13" s="246">
        <f>F13/E13*100</f>
        <v>195.2</v>
      </c>
      <c r="J13" s="240"/>
    </row>
    <row r="14" spans="1:10" s="241" customFormat="1" ht="17.25" customHeight="1" hidden="1">
      <c r="A14" s="242"/>
      <c r="B14" s="116" t="s">
        <v>163</v>
      </c>
      <c r="C14" s="247">
        <v>0</v>
      </c>
      <c r="D14" s="247"/>
      <c r="E14" s="247"/>
      <c r="F14" s="247"/>
      <c r="G14" s="244" t="e">
        <f t="shared" si="0"/>
        <v>#DIV/0!</v>
      </c>
      <c r="H14" s="244">
        <v>0</v>
      </c>
      <c r="I14" s="248">
        <v>0</v>
      </c>
      <c r="J14" s="240"/>
    </row>
    <row r="15" spans="1:10" s="241" customFormat="1" ht="17.25" customHeight="1" hidden="1" thickBot="1">
      <c r="A15" s="249"/>
      <c r="B15" s="236" t="s">
        <v>164</v>
      </c>
      <c r="C15" s="250">
        <v>30000</v>
      </c>
      <c r="D15" s="250"/>
      <c r="E15" s="250"/>
      <c r="F15" s="250"/>
      <c r="G15" s="244">
        <v>0</v>
      </c>
      <c r="H15" s="244">
        <v>0</v>
      </c>
      <c r="I15" s="246" t="e">
        <f aca="true" t="shared" si="1" ref="I15:I20">F15/E15*100</f>
        <v>#DIV/0!</v>
      </c>
      <c r="J15" s="240"/>
    </row>
    <row r="16" spans="1:10" s="234" customFormat="1" ht="21.75" customHeight="1" thickBot="1" thickTop="1">
      <c r="A16" s="228" t="s">
        <v>33</v>
      </c>
      <c r="B16" s="229" t="s">
        <v>42</v>
      </c>
      <c r="C16" s="251">
        <f>SUM(C17:C27)</f>
        <v>922907.04</v>
      </c>
      <c r="D16" s="251">
        <f>SUM(D17:D26)</f>
        <v>530000</v>
      </c>
      <c r="E16" s="251">
        <f>SUM(E17:E26)</f>
        <v>1124423</v>
      </c>
      <c r="F16" s="251">
        <f>SUM(F17:F27)</f>
        <v>657323</v>
      </c>
      <c r="G16" s="231">
        <f>F16/C16*100</f>
        <v>71.22309956591077</v>
      </c>
      <c r="H16" s="231">
        <f>F16/D16*100</f>
        <v>124.0232075471698</v>
      </c>
      <c r="I16" s="232">
        <f t="shared" si="1"/>
        <v>58.45869392568454</v>
      </c>
      <c r="J16" s="233"/>
    </row>
    <row r="17" spans="1:10" s="133" customFormat="1" ht="17.25" customHeight="1" thickTop="1">
      <c r="A17" s="252"/>
      <c r="B17" s="253" t="s">
        <v>164</v>
      </c>
      <c r="C17" s="254">
        <v>107937.64</v>
      </c>
      <c r="D17" s="254">
        <v>106000</v>
      </c>
      <c r="E17" s="254">
        <v>106000</v>
      </c>
      <c r="F17" s="254">
        <v>100058</v>
      </c>
      <c r="G17" s="255">
        <f>F17/C17*100</f>
        <v>92.69982186010367</v>
      </c>
      <c r="H17" s="255">
        <f>F17/D17*100</f>
        <v>94.39433962264151</v>
      </c>
      <c r="I17" s="256">
        <f t="shared" si="1"/>
        <v>94.39433962264151</v>
      </c>
      <c r="J17" s="257"/>
    </row>
    <row r="18" spans="1:10" s="133" customFormat="1" ht="17.25" customHeight="1" hidden="1">
      <c r="A18" s="258"/>
      <c r="B18" s="40" t="s">
        <v>165</v>
      </c>
      <c r="C18" s="237">
        <v>0</v>
      </c>
      <c r="D18" s="237"/>
      <c r="E18" s="237"/>
      <c r="F18" s="237"/>
      <c r="G18" s="238" t="e">
        <f>F18/C18*100</f>
        <v>#DIV/0!</v>
      </c>
      <c r="H18" s="238" t="e">
        <f>F18/D18*100</f>
        <v>#DIV/0!</v>
      </c>
      <c r="I18" s="239" t="e">
        <f t="shared" si="1"/>
        <v>#DIV/0!</v>
      </c>
      <c r="J18" s="257"/>
    </row>
    <row r="19" spans="1:10" s="133" customFormat="1" ht="17.25" customHeight="1" hidden="1">
      <c r="A19" s="258"/>
      <c r="B19" s="259" t="s">
        <v>166</v>
      </c>
      <c r="C19" s="237">
        <v>0</v>
      </c>
      <c r="D19" s="237"/>
      <c r="E19" s="237"/>
      <c r="F19" s="237"/>
      <c r="G19" s="238" t="e">
        <f>F19/C19*100</f>
        <v>#DIV/0!</v>
      </c>
      <c r="H19" s="238" t="e">
        <f>F19/D19*100</f>
        <v>#DIV/0!</v>
      </c>
      <c r="I19" s="239" t="e">
        <f t="shared" si="1"/>
        <v>#DIV/0!</v>
      </c>
      <c r="J19" s="257"/>
    </row>
    <row r="20" spans="1:10" s="133" customFormat="1" ht="17.25" customHeight="1">
      <c r="A20" s="260"/>
      <c r="B20" s="116" t="s">
        <v>57</v>
      </c>
      <c r="C20" s="237">
        <v>9051.99</v>
      </c>
      <c r="D20" s="237">
        <v>10000</v>
      </c>
      <c r="E20" s="237">
        <v>163000</v>
      </c>
      <c r="F20" s="237">
        <v>114690</v>
      </c>
      <c r="G20" s="238">
        <f>F20/C20*100</f>
        <v>1267.0142145539269</v>
      </c>
      <c r="H20" s="238">
        <f>F20/D20*100</f>
        <v>1146.8999999999999</v>
      </c>
      <c r="I20" s="239">
        <f t="shared" si="1"/>
        <v>70.36196319018406</v>
      </c>
      <c r="J20" s="257"/>
    </row>
    <row r="21" spans="1:10" s="133" customFormat="1" ht="17.25" customHeight="1">
      <c r="A21" s="258"/>
      <c r="B21" s="40" t="s">
        <v>58</v>
      </c>
      <c r="C21" s="237">
        <v>89</v>
      </c>
      <c r="D21" s="237">
        <v>500</v>
      </c>
      <c r="E21" s="237">
        <v>500</v>
      </c>
      <c r="F21" s="237">
        <v>436</v>
      </c>
      <c r="G21" s="238">
        <f aca="true" t="shared" si="2" ref="G21:G27">F21/C21*100</f>
        <v>489.88764044943827</v>
      </c>
      <c r="H21" s="238">
        <f aca="true" t="shared" si="3" ref="H21:H26">F21/D21*100</f>
        <v>87.2</v>
      </c>
      <c r="I21" s="239">
        <f aca="true" t="shared" si="4" ref="I21:I26">F21/E21*100</f>
        <v>87.2</v>
      </c>
      <c r="J21" s="257"/>
    </row>
    <row r="22" spans="1:10" s="133" customFormat="1" ht="17.25" customHeight="1">
      <c r="A22" s="258"/>
      <c r="B22" s="44" t="s">
        <v>59</v>
      </c>
      <c r="C22" s="237">
        <v>802601.76</v>
      </c>
      <c r="D22" s="237">
        <v>321500</v>
      </c>
      <c r="E22" s="237">
        <v>577923</v>
      </c>
      <c r="F22" s="237">
        <v>183100</v>
      </c>
      <c r="G22" s="238">
        <f t="shared" si="2"/>
        <v>22.813306564391286</v>
      </c>
      <c r="H22" s="238">
        <f t="shared" si="3"/>
        <v>56.951788491446344</v>
      </c>
      <c r="I22" s="239">
        <f t="shared" si="4"/>
        <v>31.682421360631086</v>
      </c>
      <c r="J22" s="257"/>
    </row>
    <row r="23" spans="1:10" s="263" customFormat="1" ht="17.25" customHeight="1">
      <c r="A23" s="260"/>
      <c r="B23" s="261" t="s">
        <v>167</v>
      </c>
      <c r="C23" s="247">
        <v>1290</v>
      </c>
      <c r="D23" s="247">
        <v>5000</v>
      </c>
      <c r="E23" s="247">
        <v>7000</v>
      </c>
      <c r="F23" s="247">
        <v>2439</v>
      </c>
      <c r="G23" s="238">
        <f t="shared" si="2"/>
        <v>189.06976744186045</v>
      </c>
      <c r="H23" s="238">
        <f t="shared" si="3"/>
        <v>48.78</v>
      </c>
      <c r="I23" s="239">
        <f t="shared" si="4"/>
        <v>34.84285714285714</v>
      </c>
      <c r="J23" s="262"/>
    </row>
    <row r="24" spans="1:10" s="263" customFormat="1" ht="30" customHeight="1">
      <c r="A24" s="258"/>
      <c r="B24" s="261" t="s">
        <v>116</v>
      </c>
      <c r="C24" s="247">
        <v>0</v>
      </c>
      <c r="D24" s="247">
        <v>2000</v>
      </c>
      <c r="E24" s="247">
        <v>2000</v>
      </c>
      <c r="F24" s="247">
        <v>0</v>
      </c>
      <c r="G24" s="247">
        <v>0</v>
      </c>
      <c r="H24" s="247">
        <f t="shared" si="3"/>
        <v>0</v>
      </c>
      <c r="I24" s="264">
        <f t="shared" si="4"/>
        <v>0</v>
      </c>
      <c r="J24" s="262"/>
    </row>
    <row r="25" spans="1:10" s="263" customFormat="1" ht="17.25" customHeight="1">
      <c r="A25" s="258"/>
      <c r="B25" s="265" t="s">
        <v>119</v>
      </c>
      <c r="C25" s="247">
        <v>732</v>
      </c>
      <c r="D25" s="247">
        <v>5000</v>
      </c>
      <c r="E25" s="247">
        <v>5000</v>
      </c>
      <c r="F25" s="247">
        <v>3509</v>
      </c>
      <c r="G25" s="238">
        <f t="shared" si="2"/>
        <v>479.37158469945354</v>
      </c>
      <c r="H25" s="238">
        <f t="shared" si="3"/>
        <v>70.17999999999999</v>
      </c>
      <c r="I25" s="239">
        <f t="shared" si="4"/>
        <v>70.17999999999999</v>
      </c>
      <c r="J25" s="262"/>
    </row>
    <row r="26" spans="1:10" s="263" customFormat="1" ht="17.25" customHeight="1">
      <c r="A26" s="260"/>
      <c r="B26" s="116" t="s">
        <v>224</v>
      </c>
      <c r="C26" s="247">
        <v>0</v>
      </c>
      <c r="D26" s="247">
        <v>80000</v>
      </c>
      <c r="E26" s="247">
        <v>263000</v>
      </c>
      <c r="F26" s="247">
        <v>252579</v>
      </c>
      <c r="G26" s="238">
        <v>0</v>
      </c>
      <c r="H26" s="238">
        <f t="shared" si="3"/>
        <v>315.72375</v>
      </c>
      <c r="I26" s="239">
        <f t="shared" si="4"/>
        <v>96.03764258555132</v>
      </c>
      <c r="J26" s="262"/>
    </row>
    <row r="27" spans="1:10" s="263" customFormat="1" ht="17.25" customHeight="1" thickBot="1">
      <c r="A27" s="266"/>
      <c r="B27" s="267" t="s">
        <v>174</v>
      </c>
      <c r="C27" s="250">
        <v>1204.65</v>
      </c>
      <c r="D27" s="250">
        <v>0</v>
      </c>
      <c r="E27" s="250">
        <v>0</v>
      </c>
      <c r="F27" s="250">
        <v>512</v>
      </c>
      <c r="G27" s="238">
        <f t="shared" si="2"/>
        <v>42.50197152699954</v>
      </c>
      <c r="H27" s="247">
        <v>0</v>
      </c>
      <c r="I27" s="264">
        <v>0</v>
      </c>
      <c r="J27" s="262"/>
    </row>
    <row r="28" spans="1:10" s="234" customFormat="1" ht="21.75" customHeight="1" thickBot="1" thickTop="1">
      <c r="A28" s="228" t="s">
        <v>158</v>
      </c>
      <c r="B28" s="93" t="s">
        <v>37</v>
      </c>
      <c r="C28" s="268">
        <f>C9+C10-C16</f>
        <v>600349.96</v>
      </c>
      <c r="D28" s="268">
        <f>D9+D10-D16</f>
        <v>0</v>
      </c>
      <c r="E28" s="268">
        <f>E9+E10-E16</f>
        <v>0</v>
      </c>
      <c r="F28" s="268">
        <f>F9+F10-F16</f>
        <v>443312</v>
      </c>
      <c r="G28" s="231">
        <f>F28/C28*100</f>
        <v>73.84226360238286</v>
      </c>
      <c r="H28" s="231" t="s">
        <v>16</v>
      </c>
      <c r="I28" s="232" t="s">
        <v>16</v>
      </c>
      <c r="J28" s="233"/>
    </row>
    <row r="29" spans="1:6" ht="16.5" thickTop="1">
      <c r="A29" s="39"/>
      <c r="C29" s="269"/>
      <c r="D29" s="270"/>
      <c r="E29" s="270"/>
      <c r="F29" s="270"/>
    </row>
    <row r="30" spans="1:6" ht="15.75">
      <c r="A30" s="131" t="s">
        <v>231</v>
      </c>
      <c r="C30" s="271"/>
      <c r="D30" s="270"/>
      <c r="E30" s="270"/>
      <c r="F30" s="270"/>
    </row>
    <row r="31" spans="1:6" ht="15.75">
      <c r="A31" s="131" t="s">
        <v>232</v>
      </c>
      <c r="C31" s="269"/>
      <c r="D31" s="270"/>
      <c r="E31" s="270"/>
      <c r="F31" s="270"/>
    </row>
    <row r="32" spans="1:6" ht="15.75">
      <c r="A32" s="131" t="s">
        <v>233</v>
      </c>
      <c r="C32" s="269"/>
      <c r="D32" s="270"/>
      <c r="E32" s="270"/>
      <c r="F32" s="270"/>
    </row>
    <row r="33" spans="3:6" ht="15.75">
      <c r="C33" s="269"/>
      <c r="D33" s="270"/>
      <c r="E33" s="270"/>
      <c r="F33" s="270"/>
    </row>
    <row r="34" spans="3:6" ht="15.75">
      <c r="C34" s="269"/>
      <c r="D34" s="270"/>
      <c r="E34" s="270"/>
      <c r="F34" s="270"/>
    </row>
    <row r="35" spans="3:6" ht="15.75">
      <c r="C35" s="269"/>
      <c r="D35" s="270"/>
      <c r="E35" s="270"/>
      <c r="F35" s="270"/>
    </row>
    <row r="36" ht="15.75">
      <c r="C36" s="269"/>
    </row>
    <row r="37" ht="15.75">
      <c r="C37" s="269"/>
    </row>
    <row r="38" ht="15.75">
      <c r="C38" s="269"/>
    </row>
    <row r="39" ht="15.75">
      <c r="C39" s="269"/>
    </row>
    <row r="40" ht="15.75">
      <c r="C40" s="269"/>
    </row>
    <row r="41" ht="15.75">
      <c r="C41" s="269"/>
    </row>
    <row r="42" ht="15.75">
      <c r="C42" s="269"/>
    </row>
    <row r="43" ht="15.75">
      <c r="C43" s="269"/>
    </row>
    <row r="44" ht="15.75">
      <c r="C44" s="269"/>
    </row>
    <row r="45" ht="15.75">
      <c r="C45" s="269"/>
    </row>
    <row r="46" ht="15.75">
      <c r="C46" s="269"/>
    </row>
    <row r="47" ht="15.75">
      <c r="C47" s="269"/>
    </row>
    <row r="48" ht="15.75">
      <c r="C48" s="269"/>
    </row>
    <row r="49" ht="15.75">
      <c r="C49" s="269"/>
    </row>
    <row r="50" ht="15.75">
      <c r="C50" s="269"/>
    </row>
    <row r="51" ht="15.75">
      <c r="C51" s="269"/>
    </row>
    <row r="52" ht="15.75">
      <c r="C52" s="269"/>
    </row>
    <row r="53" ht="15.75">
      <c r="C53" s="269"/>
    </row>
    <row r="54" ht="15.75">
      <c r="C54" s="269"/>
    </row>
    <row r="55" ht="15.75">
      <c r="C55" s="269"/>
    </row>
    <row r="56" ht="15.75">
      <c r="C56" s="269"/>
    </row>
    <row r="57" ht="15.75">
      <c r="C57" s="269"/>
    </row>
    <row r="58" ht="15.75">
      <c r="C58" s="269"/>
    </row>
    <row r="59" ht="15.75">
      <c r="C59" s="269"/>
    </row>
    <row r="60" ht="15.75">
      <c r="C60" s="269"/>
    </row>
    <row r="61" ht="15.75">
      <c r="C61" s="269"/>
    </row>
    <row r="62" ht="15.75">
      <c r="C62" s="269"/>
    </row>
    <row r="63" ht="15.75">
      <c r="C63" s="269"/>
    </row>
    <row r="64" ht="15.75">
      <c r="C64" s="269"/>
    </row>
    <row r="65" ht="15.75">
      <c r="C65" s="269"/>
    </row>
    <row r="66" ht="15.75">
      <c r="C66" s="269"/>
    </row>
    <row r="67" ht="15.75">
      <c r="C67" s="269"/>
    </row>
    <row r="68" ht="15.75">
      <c r="C68" s="269"/>
    </row>
    <row r="69" ht="15.75">
      <c r="C69" s="269"/>
    </row>
    <row r="70" ht="15.75">
      <c r="C70" s="269"/>
    </row>
    <row r="71" ht="15.75">
      <c r="C71" s="269"/>
    </row>
    <row r="72" ht="15.75">
      <c r="C72" s="269"/>
    </row>
    <row r="73" ht="15.75">
      <c r="C73" s="269"/>
    </row>
    <row r="74" ht="15.75">
      <c r="C74" s="269"/>
    </row>
    <row r="75" ht="15.75">
      <c r="C75" s="269"/>
    </row>
    <row r="76" ht="15.75">
      <c r="C76" s="269"/>
    </row>
    <row r="77" ht="15.75">
      <c r="C77" s="269"/>
    </row>
    <row r="78" ht="15.75">
      <c r="C78" s="269"/>
    </row>
    <row r="79" ht="15.75">
      <c r="C79" s="269"/>
    </row>
    <row r="80" ht="15.75">
      <c r="C80" s="269"/>
    </row>
    <row r="81" ht="15.75">
      <c r="C81" s="269"/>
    </row>
    <row r="82" ht="15.75">
      <c r="C82" s="269"/>
    </row>
    <row r="83" ht="15.75">
      <c r="C83" s="269"/>
    </row>
    <row r="84" ht="15.75">
      <c r="C84" s="269"/>
    </row>
    <row r="85" ht="15.75">
      <c r="C85" s="269"/>
    </row>
  </sheetData>
  <mergeCells count="1">
    <mergeCell ref="B6:B7"/>
  </mergeCells>
  <printOptions horizontalCentered="1"/>
  <pageMargins left="0.2" right="0.21" top="0.68" bottom="0.26" header="0.42" footer="0.5118110236220472"/>
  <pageSetup firstPageNumber="302" useFirstPageNumber="1" horizontalDpi="600" verticalDpi="600" orientation="landscape" paperSize="9" r:id="rId3"/>
  <headerFooter alignWithMargins="0">
    <oddHeader>&amp;C&amp;"Calibri,Standardowy"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9">
      <selection activeCell="A29" sqref="A29:A31"/>
    </sheetView>
  </sheetViews>
  <sheetFormatPr defaultColWidth="9.00390625" defaultRowHeight="12.75"/>
  <cols>
    <col min="1" max="1" width="5.75390625" style="130" customWidth="1"/>
    <col min="2" max="2" width="35.25390625" style="131" customWidth="1"/>
    <col min="3" max="3" width="10.125" style="138" customWidth="1"/>
    <col min="4" max="4" width="10.125" style="131" customWidth="1"/>
    <col min="5" max="5" width="10.75390625" style="131" customWidth="1"/>
    <col min="6" max="6" width="10.00390625" style="131" customWidth="1"/>
    <col min="7" max="7" width="7.625" style="131" customWidth="1"/>
    <col min="8" max="8" width="9.00390625" style="131" customWidth="1"/>
    <col min="9" max="14" width="10.25390625" style="131" customWidth="1"/>
    <col min="15" max="16384" width="9.125" style="131" customWidth="1"/>
  </cols>
  <sheetData>
    <row r="1" spans="3:8" ht="12.75">
      <c r="C1" s="132"/>
      <c r="D1" s="133"/>
      <c r="E1" s="133"/>
      <c r="F1" s="133"/>
      <c r="H1" s="134" t="s">
        <v>77</v>
      </c>
    </row>
    <row r="2" spans="1:8" s="137" customFormat="1" ht="36" customHeight="1">
      <c r="A2" s="135" t="s">
        <v>227</v>
      </c>
      <c r="B2" s="135"/>
      <c r="C2" s="136"/>
      <c r="D2" s="135"/>
      <c r="E2" s="135"/>
      <c r="F2" s="135"/>
      <c r="G2" s="135"/>
      <c r="H2" s="135"/>
    </row>
    <row r="3" spans="5:8" ht="15.75" customHeight="1" thickBot="1">
      <c r="E3" s="139"/>
      <c r="F3" s="139"/>
      <c r="H3" s="130" t="s">
        <v>40</v>
      </c>
    </row>
    <row r="4" spans="1:8" ht="40.5" customHeight="1" thickTop="1">
      <c r="A4" s="140" t="s">
        <v>78</v>
      </c>
      <c r="B4" s="338" t="s">
        <v>2</v>
      </c>
      <c r="C4" s="141" t="s">
        <v>79</v>
      </c>
      <c r="D4" s="142" t="s">
        <v>225</v>
      </c>
      <c r="E4" s="143"/>
      <c r="F4" s="141" t="s">
        <v>79</v>
      </c>
      <c r="G4" s="144" t="s">
        <v>80</v>
      </c>
      <c r="H4" s="145" t="s">
        <v>36</v>
      </c>
    </row>
    <row r="5" spans="1:8" ht="23.25" customHeight="1">
      <c r="A5" s="146"/>
      <c r="B5" s="339"/>
      <c r="C5" s="147" t="s">
        <v>168</v>
      </c>
      <c r="D5" s="148" t="s">
        <v>6</v>
      </c>
      <c r="E5" s="148" t="s">
        <v>7</v>
      </c>
      <c r="F5" s="147" t="s">
        <v>226</v>
      </c>
      <c r="G5" s="149" t="s">
        <v>8</v>
      </c>
      <c r="H5" s="150" t="s">
        <v>10</v>
      </c>
    </row>
    <row r="6" spans="1:8" ht="9.75" customHeight="1" thickBot="1">
      <c r="A6" s="151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152">
        <v>7</v>
      </c>
      <c r="H6" s="153">
        <v>8</v>
      </c>
    </row>
    <row r="7" spans="1:8" s="159" customFormat="1" ht="23.25" customHeight="1" thickTop="1">
      <c r="A7" s="154">
        <v>853</v>
      </c>
      <c r="B7" s="155" t="s">
        <v>81</v>
      </c>
      <c r="C7" s="156"/>
      <c r="D7" s="156"/>
      <c r="E7" s="156"/>
      <c r="F7" s="156"/>
      <c r="G7" s="157"/>
      <c r="H7" s="158"/>
    </row>
    <row r="8" spans="1:8" s="164" customFormat="1" ht="24" customHeight="1" thickBot="1">
      <c r="A8" s="160">
        <v>85324</v>
      </c>
      <c r="B8" s="161" t="s">
        <v>82</v>
      </c>
      <c r="C8" s="162"/>
      <c r="D8" s="162"/>
      <c r="E8" s="162"/>
      <c r="F8" s="162"/>
      <c r="G8" s="162"/>
      <c r="H8" s="163"/>
    </row>
    <row r="9" spans="1:8" s="170" customFormat="1" ht="25.5" customHeight="1" thickBot="1" thickTop="1">
      <c r="A9" s="165" t="s">
        <v>11</v>
      </c>
      <c r="B9" s="166" t="s">
        <v>43</v>
      </c>
      <c r="C9" s="167">
        <f>SUM(C10:C11)</f>
        <v>3576323</v>
      </c>
      <c r="D9" s="167">
        <f>SUM(D10:D11)</f>
        <v>2640720</v>
      </c>
      <c r="E9" s="167">
        <f>SUM(E10:E11)</f>
        <v>2839091</v>
      </c>
      <c r="F9" s="167">
        <f>SUM(F10:F11)</f>
        <v>2838267</v>
      </c>
      <c r="G9" s="168">
        <f>F9/C9*100</f>
        <v>79.36271416200383</v>
      </c>
      <c r="H9" s="169">
        <f>F9/E9*100</f>
        <v>99.97097662596937</v>
      </c>
    </row>
    <row r="10" spans="1:8" s="170" customFormat="1" ht="31.5" customHeight="1" thickTop="1">
      <c r="A10" s="171">
        <v>1</v>
      </c>
      <c r="B10" s="172" t="s">
        <v>83</v>
      </c>
      <c r="C10" s="173">
        <v>3489095</v>
      </c>
      <c r="D10" s="173">
        <v>2576312</v>
      </c>
      <c r="E10" s="173">
        <v>2769845</v>
      </c>
      <c r="F10" s="173">
        <v>2769041</v>
      </c>
      <c r="G10" s="174">
        <f aca="true" t="shared" si="0" ref="G10:G26">F10/C10*100</f>
        <v>79.36272873051607</v>
      </c>
      <c r="H10" s="175">
        <f aca="true" t="shared" si="1" ref="H10:H26">F10/E10*100</f>
        <v>99.97097310499325</v>
      </c>
    </row>
    <row r="11" spans="1:8" s="170" customFormat="1" ht="20.25" customHeight="1" thickBot="1">
      <c r="A11" s="176">
        <v>2</v>
      </c>
      <c r="B11" s="177" t="s">
        <v>84</v>
      </c>
      <c r="C11" s="162">
        <v>87228</v>
      </c>
      <c r="D11" s="162">
        <v>64408</v>
      </c>
      <c r="E11" s="162">
        <v>69246</v>
      </c>
      <c r="F11" s="162">
        <v>69226</v>
      </c>
      <c r="G11" s="174">
        <f t="shared" si="0"/>
        <v>79.362131425689</v>
      </c>
      <c r="H11" s="175">
        <f t="shared" si="1"/>
        <v>99.97111746526876</v>
      </c>
    </row>
    <row r="12" spans="1:8" s="170" customFormat="1" ht="25.5" customHeight="1" thickBot="1" thickTop="1">
      <c r="A12" s="165" t="s">
        <v>13</v>
      </c>
      <c r="B12" s="166" t="s">
        <v>44</v>
      </c>
      <c r="C12" s="167">
        <f>C19+C25+C26</f>
        <v>3576323</v>
      </c>
      <c r="D12" s="167">
        <f>D19+D25+D26</f>
        <v>2640720</v>
      </c>
      <c r="E12" s="167">
        <f>E19+E25+E26</f>
        <v>2839091</v>
      </c>
      <c r="F12" s="167">
        <f>F19+F25+F26</f>
        <v>2838267</v>
      </c>
      <c r="G12" s="168">
        <f t="shared" si="0"/>
        <v>79.36271416200383</v>
      </c>
      <c r="H12" s="169">
        <f t="shared" si="1"/>
        <v>99.97097662596937</v>
      </c>
    </row>
    <row r="13" spans="1:8" s="164" customFormat="1" ht="42.75" customHeight="1" thickTop="1">
      <c r="A13" s="171">
        <v>1</v>
      </c>
      <c r="B13" s="172" t="s">
        <v>170</v>
      </c>
      <c r="C13" s="173">
        <v>78255</v>
      </c>
      <c r="D13" s="173">
        <v>38000</v>
      </c>
      <c r="E13" s="173">
        <v>108000</v>
      </c>
      <c r="F13" s="173">
        <v>108000</v>
      </c>
      <c r="G13" s="174">
        <f>F13/C13*100</f>
        <v>138.01035077630823</v>
      </c>
      <c r="H13" s="175">
        <f>F13/E13*100</f>
        <v>100</v>
      </c>
    </row>
    <row r="14" spans="1:8" s="164" customFormat="1" ht="29.25" customHeight="1">
      <c r="A14" s="171">
        <v>2</v>
      </c>
      <c r="B14" s="172" t="s">
        <v>169</v>
      </c>
      <c r="C14" s="173">
        <v>959670</v>
      </c>
      <c r="D14" s="173">
        <v>503712</v>
      </c>
      <c r="E14" s="173">
        <v>533712</v>
      </c>
      <c r="F14" s="173">
        <v>533712</v>
      </c>
      <c r="G14" s="174">
        <f t="shared" si="0"/>
        <v>55.61411735284004</v>
      </c>
      <c r="H14" s="175">
        <f t="shared" si="1"/>
        <v>100</v>
      </c>
    </row>
    <row r="15" spans="1:8" s="164" customFormat="1" ht="39.75" customHeight="1">
      <c r="A15" s="171">
        <v>3</v>
      </c>
      <c r="B15" s="172" t="s">
        <v>171</v>
      </c>
      <c r="C15" s="173">
        <v>30000</v>
      </c>
      <c r="D15" s="173">
        <v>0</v>
      </c>
      <c r="E15" s="173">
        <v>0</v>
      </c>
      <c r="F15" s="173">
        <v>0</v>
      </c>
      <c r="G15" s="173">
        <v>0</v>
      </c>
      <c r="H15" s="272">
        <v>0</v>
      </c>
    </row>
    <row r="16" spans="1:8" s="164" customFormat="1" ht="34.5" customHeight="1" thickBot="1">
      <c r="A16" s="178">
        <v>4</v>
      </c>
      <c r="B16" s="40" t="s">
        <v>120</v>
      </c>
      <c r="C16" s="179">
        <v>8018</v>
      </c>
      <c r="D16" s="179">
        <v>8000</v>
      </c>
      <c r="E16" s="179">
        <v>1940</v>
      </c>
      <c r="F16" s="179">
        <v>1940</v>
      </c>
      <c r="G16" s="174">
        <f t="shared" si="0"/>
        <v>24.19555999002245</v>
      </c>
      <c r="H16" s="180">
        <f t="shared" si="1"/>
        <v>100</v>
      </c>
    </row>
    <row r="17" spans="1:8" s="164" customFormat="1" ht="33" customHeight="1" hidden="1">
      <c r="A17" s="178">
        <v>5</v>
      </c>
      <c r="B17" s="172" t="s">
        <v>85</v>
      </c>
      <c r="C17" s="179">
        <v>0</v>
      </c>
      <c r="D17" s="179"/>
      <c r="E17" s="179"/>
      <c r="F17" s="179"/>
      <c r="G17" s="173" t="e">
        <f t="shared" si="0"/>
        <v>#DIV/0!</v>
      </c>
      <c r="H17" s="181">
        <v>0</v>
      </c>
    </row>
    <row r="18" spans="1:8" s="164" customFormat="1" ht="33" customHeight="1" hidden="1" thickBot="1">
      <c r="A18" s="171">
        <v>6</v>
      </c>
      <c r="B18" s="172" t="s">
        <v>86</v>
      </c>
      <c r="C18" s="173">
        <v>0</v>
      </c>
      <c r="D18" s="173"/>
      <c r="E18" s="173"/>
      <c r="F18" s="173"/>
      <c r="G18" s="173" t="e">
        <f t="shared" si="0"/>
        <v>#DIV/0!</v>
      </c>
      <c r="H18" s="182">
        <v>0</v>
      </c>
    </row>
    <row r="19" spans="1:8" s="170" customFormat="1" ht="21" customHeight="1" thickBot="1">
      <c r="A19" s="183"/>
      <c r="B19" s="184" t="s">
        <v>87</v>
      </c>
      <c r="C19" s="185">
        <f>SUM(C13:C18)</f>
        <v>1075943</v>
      </c>
      <c r="D19" s="185">
        <f>SUM(D13:D18)</f>
        <v>549712</v>
      </c>
      <c r="E19" s="185">
        <f>SUM(E13:E18)</f>
        <v>643652</v>
      </c>
      <c r="F19" s="185">
        <f>SUM(F13:F18)</f>
        <v>643652</v>
      </c>
      <c r="G19" s="186">
        <f t="shared" si="0"/>
        <v>59.82212812388761</v>
      </c>
      <c r="H19" s="187">
        <f t="shared" si="1"/>
        <v>100</v>
      </c>
    </row>
    <row r="20" spans="1:8" s="164" customFormat="1" ht="40.5" customHeight="1">
      <c r="A20" s="188">
        <v>5</v>
      </c>
      <c r="B20" s="77" t="s">
        <v>88</v>
      </c>
      <c r="C20" s="189">
        <v>149951</v>
      </c>
      <c r="D20" s="189">
        <v>100000</v>
      </c>
      <c r="E20" s="189">
        <v>100000</v>
      </c>
      <c r="F20" s="189">
        <v>99270</v>
      </c>
      <c r="G20" s="190">
        <f t="shared" si="0"/>
        <v>66.20162586444906</v>
      </c>
      <c r="H20" s="191">
        <f t="shared" si="1"/>
        <v>99.27</v>
      </c>
    </row>
    <row r="21" spans="1:8" s="170" customFormat="1" ht="39.75" customHeight="1">
      <c r="A21" s="178">
        <v>6</v>
      </c>
      <c r="B21" s="40" t="s">
        <v>89</v>
      </c>
      <c r="C21" s="179">
        <v>264880</v>
      </c>
      <c r="D21" s="179">
        <v>150000</v>
      </c>
      <c r="E21" s="179">
        <v>167415</v>
      </c>
      <c r="F21" s="179">
        <v>167340</v>
      </c>
      <c r="G21" s="192">
        <f t="shared" si="0"/>
        <v>63.17577771066143</v>
      </c>
      <c r="H21" s="193">
        <f t="shared" si="1"/>
        <v>99.95520114685064</v>
      </c>
    </row>
    <row r="22" spans="1:8" s="164" customFormat="1" ht="44.25" customHeight="1">
      <c r="A22" s="194">
        <v>7</v>
      </c>
      <c r="B22" s="172" t="s">
        <v>90</v>
      </c>
      <c r="C22" s="173">
        <v>607178</v>
      </c>
      <c r="D22" s="173">
        <v>250000</v>
      </c>
      <c r="E22" s="173">
        <v>332294</v>
      </c>
      <c r="F22" s="173">
        <v>332295</v>
      </c>
      <c r="G22" s="192">
        <f t="shared" si="0"/>
        <v>54.72777340417472</v>
      </c>
      <c r="H22" s="175">
        <f>F22/E22*100</f>
        <v>100.00030093832571</v>
      </c>
    </row>
    <row r="23" spans="1:8" s="170" customFormat="1" ht="36.75" customHeight="1">
      <c r="A23" s="178">
        <v>8</v>
      </c>
      <c r="B23" s="172" t="s">
        <v>91</v>
      </c>
      <c r="C23" s="173">
        <v>49743</v>
      </c>
      <c r="D23" s="173">
        <v>47000</v>
      </c>
      <c r="E23" s="173">
        <v>46884</v>
      </c>
      <c r="F23" s="173">
        <v>46884</v>
      </c>
      <c r="G23" s="195">
        <f t="shared" si="0"/>
        <v>94.25245763222966</v>
      </c>
      <c r="H23" s="175">
        <f>F23/E23*100</f>
        <v>100</v>
      </c>
    </row>
    <row r="24" spans="1:8" s="170" customFormat="1" ht="21.75" customHeight="1" thickBot="1">
      <c r="A24" s="171">
        <v>9</v>
      </c>
      <c r="B24" s="196" t="s">
        <v>92</v>
      </c>
      <c r="C24" s="173">
        <v>1341400</v>
      </c>
      <c r="D24" s="173">
        <v>1479600</v>
      </c>
      <c r="E24" s="173">
        <v>1479600</v>
      </c>
      <c r="F24" s="173">
        <v>1479600</v>
      </c>
      <c r="G24" s="197">
        <f t="shared" si="0"/>
        <v>110.30266885343671</v>
      </c>
      <c r="H24" s="180">
        <f t="shared" si="1"/>
        <v>100</v>
      </c>
    </row>
    <row r="25" spans="1:8" s="170" customFormat="1" ht="21" customHeight="1" thickBot="1">
      <c r="A25" s="198"/>
      <c r="B25" s="184" t="s">
        <v>93</v>
      </c>
      <c r="C25" s="185">
        <f>SUM(C20:C24)</f>
        <v>2413152</v>
      </c>
      <c r="D25" s="185">
        <f>SUM(D20:D24)</f>
        <v>2026600</v>
      </c>
      <c r="E25" s="185">
        <f>SUM(E20:E24)</f>
        <v>2126193</v>
      </c>
      <c r="F25" s="185">
        <f>SUM(F20:F24)</f>
        <v>2125389</v>
      </c>
      <c r="G25" s="186">
        <f t="shared" si="0"/>
        <v>88.07522277917015</v>
      </c>
      <c r="H25" s="199">
        <f t="shared" si="1"/>
        <v>99.96218593514324</v>
      </c>
    </row>
    <row r="26" spans="1:8" s="170" customFormat="1" ht="22.5" customHeight="1" thickBot="1">
      <c r="A26" s="194">
        <v>10</v>
      </c>
      <c r="B26" s="200" t="s">
        <v>94</v>
      </c>
      <c r="C26" s="201">
        <v>87228</v>
      </c>
      <c r="D26" s="201">
        <v>64408</v>
      </c>
      <c r="E26" s="201">
        <v>69246</v>
      </c>
      <c r="F26" s="201">
        <v>69226</v>
      </c>
      <c r="G26" s="186">
        <f t="shared" si="0"/>
        <v>79.362131425689</v>
      </c>
      <c r="H26" s="202">
        <f t="shared" si="1"/>
        <v>99.97111746526876</v>
      </c>
    </row>
    <row r="27" spans="1:8" s="164" customFormat="1" ht="25.5" customHeight="1" thickBot="1" thickTop="1">
      <c r="A27" s="165" t="s">
        <v>33</v>
      </c>
      <c r="B27" s="203" t="s">
        <v>95</v>
      </c>
      <c r="C27" s="204">
        <f>C9-C12</f>
        <v>0</v>
      </c>
      <c r="D27" s="204">
        <f>D9-D12</f>
        <v>0</v>
      </c>
      <c r="E27" s="204">
        <f>E9-E12</f>
        <v>0</v>
      </c>
      <c r="F27" s="204">
        <f>F9-F12</f>
        <v>0</v>
      </c>
      <c r="G27" s="205" t="s">
        <v>16</v>
      </c>
      <c r="H27" s="169" t="s">
        <v>16</v>
      </c>
    </row>
    <row r="28" spans="1:8" s="164" customFormat="1" ht="13.5" thickTop="1">
      <c r="A28" s="39"/>
      <c r="C28" s="206"/>
      <c r="D28" s="207"/>
      <c r="E28" s="207"/>
      <c r="F28" s="207"/>
      <c r="G28" s="207"/>
      <c r="H28" s="207"/>
    </row>
    <row r="29" spans="1:8" s="164" customFormat="1" ht="12.75">
      <c r="A29" s="131" t="s">
        <v>231</v>
      </c>
      <c r="C29" s="206"/>
      <c r="D29" s="207"/>
      <c r="E29" s="207"/>
      <c r="F29" s="206"/>
      <c r="G29" s="207"/>
      <c r="H29" s="207"/>
    </row>
    <row r="30" spans="1:8" s="164" customFormat="1" ht="12.75">
      <c r="A30" s="131" t="s">
        <v>232</v>
      </c>
      <c r="C30" s="206"/>
      <c r="D30" s="207"/>
      <c r="E30" s="207"/>
      <c r="F30" s="207"/>
      <c r="G30" s="207"/>
      <c r="H30" s="207"/>
    </row>
    <row r="31" spans="1:8" s="164" customFormat="1" ht="12.75">
      <c r="A31" s="131" t="s">
        <v>233</v>
      </c>
      <c r="C31" s="206"/>
      <c r="D31" s="207"/>
      <c r="E31" s="207"/>
      <c r="F31" s="207"/>
      <c r="G31" s="207"/>
      <c r="H31" s="207"/>
    </row>
    <row r="32" spans="1:8" s="164" customFormat="1" ht="12.75">
      <c r="A32" s="207"/>
      <c r="C32" s="206"/>
      <c r="D32" s="207"/>
      <c r="E32" s="207"/>
      <c r="F32" s="207"/>
      <c r="G32" s="207"/>
      <c r="H32" s="207"/>
    </row>
    <row r="33" spans="1:8" s="164" customFormat="1" ht="12.75">
      <c r="A33" s="207"/>
      <c r="C33" s="206"/>
      <c r="D33" s="207"/>
      <c r="E33" s="207"/>
      <c r="F33" s="207"/>
      <c r="G33" s="207"/>
      <c r="H33" s="207"/>
    </row>
    <row r="34" spans="1:8" s="164" customFormat="1" ht="12.75">
      <c r="A34" s="207"/>
      <c r="C34" s="206"/>
      <c r="D34" s="207"/>
      <c r="E34" s="207"/>
      <c r="F34" s="207"/>
      <c r="G34" s="207"/>
      <c r="H34" s="207"/>
    </row>
    <row r="35" spans="1:8" s="164" customFormat="1" ht="12.75">
      <c r="A35" s="207"/>
      <c r="C35" s="206"/>
      <c r="D35" s="207"/>
      <c r="E35" s="207"/>
      <c r="F35" s="207"/>
      <c r="G35" s="207"/>
      <c r="H35" s="207"/>
    </row>
    <row r="36" spans="1:8" s="164" customFormat="1" ht="12.75">
      <c r="A36" s="207"/>
      <c r="C36" s="206"/>
      <c r="D36" s="207"/>
      <c r="E36" s="207"/>
      <c r="F36" s="207"/>
      <c r="G36" s="207"/>
      <c r="H36" s="207"/>
    </row>
    <row r="37" spans="1:8" s="164" customFormat="1" ht="12.75">
      <c r="A37" s="207"/>
      <c r="C37" s="206"/>
      <c r="D37" s="207"/>
      <c r="E37" s="207"/>
      <c r="F37" s="207"/>
      <c r="G37" s="207"/>
      <c r="H37" s="207"/>
    </row>
    <row r="38" spans="1:8" s="164" customFormat="1" ht="12.75">
      <c r="A38" s="207"/>
      <c r="C38" s="206"/>
      <c r="D38" s="207"/>
      <c r="E38" s="207"/>
      <c r="F38" s="207"/>
      <c r="G38" s="207"/>
      <c r="H38" s="207"/>
    </row>
    <row r="39" spans="1:8" s="164" customFormat="1" ht="12.75">
      <c r="A39" s="207"/>
      <c r="C39" s="206"/>
      <c r="D39" s="207"/>
      <c r="E39" s="207"/>
      <c r="F39" s="207"/>
      <c r="G39" s="207"/>
      <c r="H39" s="207"/>
    </row>
    <row r="40" spans="1:8" s="164" customFormat="1" ht="12.75">
      <c r="A40" s="207"/>
      <c r="C40" s="206"/>
      <c r="D40" s="207"/>
      <c r="E40" s="207"/>
      <c r="F40" s="207"/>
      <c r="G40" s="207"/>
      <c r="H40" s="207"/>
    </row>
    <row r="41" spans="1:8" s="164" customFormat="1" ht="12.75">
      <c r="A41" s="207"/>
      <c r="C41" s="206"/>
      <c r="D41" s="207"/>
      <c r="E41" s="207"/>
      <c r="F41" s="207"/>
      <c r="G41" s="207"/>
      <c r="H41" s="207"/>
    </row>
    <row r="42" spans="1:8" s="164" customFormat="1" ht="12.75">
      <c r="A42" s="207"/>
      <c r="C42" s="206"/>
      <c r="D42" s="207"/>
      <c r="E42" s="207"/>
      <c r="F42" s="207"/>
      <c r="G42" s="207"/>
      <c r="H42" s="207"/>
    </row>
    <row r="43" spans="1:8" s="164" customFormat="1" ht="12.75">
      <c r="A43" s="207"/>
      <c r="C43" s="206"/>
      <c r="D43" s="207"/>
      <c r="E43" s="207"/>
      <c r="F43" s="207"/>
      <c r="G43" s="207"/>
      <c r="H43" s="207"/>
    </row>
    <row r="44" spans="1:8" s="164" customFormat="1" ht="12.75">
      <c r="A44" s="207"/>
      <c r="C44" s="206"/>
      <c r="D44" s="207"/>
      <c r="E44" s="207"/>
      <c r="F44" s="207"/>
      <c r="G44" s="207"/>
      <c r="H44" s="207"/>
    </row>
    <row r="45" spans="4:8" ht="12.75">
      <c r="D45" s="130"/>
      <c r="E45" s="130"/>
      <c r="F45" s="130"/>
      <c r="G45" s="130"/>
      <c r="H45" s="130"/>
    </row>
  </sheetData>
  <mergeCells count="1">
    <mergeCell ref="B4:B5"/>
  </mergeCells>
  <printOptions horizontalCentered="1"/>
  <pageMargins left="0.31496062992125984" right="0.31496062992125984" top="0.71" bottom="0.21" header="0.41" footer="0.5118110236220472"/>
  <pageSetup firstPageNumber="30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="90" zoomScaleNormal="90" workbookViewId="0" topLeftCell="A28">
      <selection activeCell="A47" sqref="A47:A49"/>
    </sheetView>
  </sheetViews>
  <sheetFormatPr defaultColWidth="9.00390625" defaultRowHeight="21.75" customHeight="1"/>
  <cols>
    <col min="1" max="1" width="6.625" style="1" customWidth="1"/>
    <col min="2" max="2" width="38.375" style="1" customWidth="1"/>
    <col min="3" max="3" width="11.25390625" style="2" customWidth="1"/>
    <col min="4" max="4" width="11.375" style="2" customWidth="1"/>
    <col min="5" max="6" width="11.125" style="2" customWidth="1"/>
    <col min="7" max="7" width="8.625" style="2" customWidth="1"/>
    <col min="8" max="8" width="6.75390625" style="2" customWidth="1"/>
    <col min="9" max="9" width="6.87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7:9" ht="15" customHeight="1">
      <c r="G1" s="105" t="s">
        <v>45</v>
      </c>
      <c r="I1" s="105"/>
    </row>
    <row r="2" spans="1:9" ht="55.5" customHeight="1">
      <c r="A2" s="4" t="s">
        <v>229</v>
      </c>
      <c r="B2" s="108"/>
      <c r="C2" s="107"/>
      <c r="D2" s="107"/>
      <c r="E2" s="107"/>
      <c r="F2" s="107"/>
      <c r="G2" s="107"/>
      <c r="H2" s="107"/>
      <c r="I2" s="108"/>
    </row>
    <row r="3" spans="1:9" ht="3.75" customHeight="1">
      <c r="A3" s="4"/>
      <c r="B3" s="108"/>
      <c r="C3" s="107"/>
      <c r="D3" s="107"/>
      <c r="E3" s="107"/>
      <c r="F3" s="107"/>
      <c r="G3" s="107"/>
      <c r="H3" s="107"/>
      <c r="I3" s="108"/>
    </row>
    <row r="4" ht="13.5" customHeight="1" thickBot="1">
      <c r="H4" s="2" t="s">
        <v>40</v>
      </c>
    </row>
    <row r="5" spans="1:10" ht="24.75" customHeight="1" thickTop="1">
      <c r="A5" s="110" t="s">
        <v>1</v>
      </c>
      <c r="B5" s="336" t="s">
        <v>2</v>
      </c>
      <c r="C5" s="9" t="s">
        <v>3</v>
      </c>
      <c r="D5" s="273" t="s">
        <v>228</v>
      </c>
      <c r="E5" s="274"/>
      <c r="F5" s="9" t="s">
        <v>3</v>
      </c>
      <c r="G5" s="9" t="s">
        <v>4</v>
      </c>
      <c r="H5" s="275" t="s">
        <v>46</v>
      </c>
      <c r="I5" s="276"/>
      <c r="J5" s="14"/>
    </row>
    <row r="6" spans="1:9" ht="18" customHeight="1">
      <c r="A6" s="223"/>
      <c r="B6" s="337"/>
      <c r="C6" s="16" t="s">
        <v>121</v>
      </c>
      <c r="D6" s="17" t="s">
        <v>6</v>
      </c>
      <c r="E6" s="17" t="s">
        <v>7</v>
      </c>
      <c r="F6" s="16" t="s">
        <v>176</v>
      </c>
      <c r="G6" s="18" t="s">
        <v>8</v>
      </c>
      <c r="H6" s="19" t="s">
        <v>9</v>
      </c>
      <c r="I6" s="20" t="s">
        <v>10</v>
      </c>
    </row>
    <row r="7" spans="1:9" s="25" customFormat="1" ht="11.25" customHeight="1" thickBot="1">
      <c r="A7" s="113">
        <v>1</v>
      </c>
      <c r="B7" s="22">
        <v>2</v>
      </c>
      <c r="C7" s="23">
        <v>6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4">
        <v>9</v>
      </c>
    </row>
    <row r="8" spans="1:9" s="281" customFormat="1" ht="21" customHeight="1" thickBot="1" thickTop="1">
      <c r="A8" s="277" t="s">
        <v>11</v>
      </c>
      <c r="B8" s="203" t="s">
        <v>43</v>
      </c>
      <c r="C8" s="278">
        <f>C9</f>
        <v>2038137</v>
      </c>
      <c r="D8" s="278">
        <f>D9</f>
        <v>2000000</v>
      </c>
      <c r="E8" s="278">
        <f>E9</f>
        <v>2000000</v>
      </c>
      <c r="F8" s="278">
        <f>F9</f>
        <v>2432738</v>
      </c>
      <c r="G8" s="279">
        <f aca="true" t="shared" si="0" ref="G8:G14">F8/C8*100</f>
        <v>119.36086730185458</v>
      </c>
      <c r="H8" s="279">
        <f aca="true" t="shared" si="1" ref="H8:H14">F8/D8*100</f>
        <v>121.6369</v>
      </c>
      <c r="I8" s="280">
        <f aca="true" t="shared" si="2" ref="I8:I16">F8/E8*100</f>
        <v>121.6369</v>
      </c>
    </row>
    <row r="9" spans="1:12" s="287" customFormat="1" ht="51.75" customHeight="1" thickBot="1" thickTop="1">
      <c r="A9" s="282">
        <v>756</v>
      </c>
      <c r="B9" s="283" t="s">
        <v>47</v>
      </c>
      <c r="C9" s="284">
        <f>SUM(C11:C11)</f>
        <v>2038137</v>
      </c>
      <c r="D9" s="284">
        <f>SUM(D11:D11)</f>
        <v>2000000</v>
      </c>
      <c r="E9" s="284">
        <f>SUM(E11:E11)</f>
        <v>2000000</v>
      </c>
      <c r="F9" s="284">
        <f>SUM(F11:F11)</f>
        <v>2432738</v>
      </c>
      <c r="G9" s="285">
        <f t="shared" si="0"/>
        <v>119.36086730185458</v>
      </c>
      <c r="H9" s="285">
        <f t="shared" si="1"/>
        <v>121.6369</v>
      </c>
      <c r="I9" s="286">
        <f t="shared" si="2"/>
        <v>121.6369</v>
      </c>
      <c r="L9" s="288"/>
    </row>
    <row r="10" spans="1:9" s="32" customFormat="1" ht="46.5" customHeight="1" thickTop="1">
      <c r="A10" s="289">
        <v>75618</v>
      </c>
      <c r="B10" s="290" t="s">
        <v>48</v>
      </c>
      <c r="C10" s="291">
        <f>C11</f>
        <v>2038137</v>
      </c>
      <c r="D10" s="291">
        <f>D11</f>
        <v>2000000</v>
      </c>
      <c r="E10" s="291">
        <f>E11</f>
        <v>2000000</v>
      </c>
      <c r="F10" s="291">
        <f>F11</f>
        <v>2432738</v>
      </c>
      <c r="G10" s="292">
        <f t="shared" si="0"/>
        <v>119.36086730185458</v>
      </c>
      <c r="H10" s="292">
        <f t="shared" si="1"/>
        <v>121.6369</v>
      </c>
      <c r="I10" s="293">
        <f t="shared" si="2"/>
        <v>121.6369</v>
      </c>
    </row>
    <row r="11" spans="1:9" s="39" customFormat="1" ht="30.75" thickBot="1">
      <c r="A11" s="294" t="s">
        <v>49</v>
      </c>
      <c r="B11" s="295" t="s">
        <v>50</v>
      </c>
      <c r="C11" s="35">
        <v>2038137</v>
      </c>
      <c r="D11" s="35">
        <v>2000000</v>
      </c>
      <c r="E11" s="35">
        <v>2000000</v>
      </c>
      <c r="F11" s="35">
        <v>2432738</v>
      </c>
      <c r="G11" s="83">
        <f t="shared" si="0"/>
        <v>119.36086730185458</v>
      </c>
      <c r="H11" s="83">
        <f t="shared" si="1"/>
        <v>121.6369</v>
      </c>
      <c r="I11" s="84">
        <f t="shared" si="2"/>
        <v>121.6369</v>
      </c>
    </row>
    <row r="12" spans="1:12" s="281" customFormat="1" ht="21.75" customHeight="1" thickBot="1" thickTop="1">
      <c r="A12" s="296" t="s">
        <v>13</v>
      </c>
      <c r="B12" s="297" t="s">
        <v>44</v>
      </c>
      <c r="C12" s="298">
        <f>C13+C16</f>
        <v>1701555</v>
      </c>
      <c r="D12" s="298">
        <f>D13+D16</f>
        <v>2000000</v>
      </c>
      <c r="E12" s="298">
        <f>E13+E16</f>
        <v>2926031</v>
      </c>
      <c r="F12" s="298">
        <f>F13+F16</f>
        <v>2475200</v>
      </c>
      <c r="G12" s="299">
        <f t="shared" si="0"/>
        <v>145.46694053380585</v>
      </c>
      <c r="H12" s="299">
        <f t="shared" si="1"/>
        <v>123.76</v>
      </c>
      <c r="I12" s="300">
        <f t="shared" si="2"/>
        <v>84.59240520691681</v>
      </c>
      <c r="L12" s="301"/>
    </row>
    <row r="13" spans="1:9" s="32" customFormat="1" ht="20.25" customHeight="1" thickBot="1" thickTop="1">
      <c r="A13" s="114">
        <v>750</v>
      </c>
      <c r="B13" s="31" t="s">
        <v>51</v>
      </c>
      <c r="C13" s="28">
        <f>SUM(C15:C15)</f>
        <v>59852</v>
      </c>
      <c r="D13" s="28">
        <f>SUM(D15:D15)</f>
        <v>66300</v>
      </c>
      <c r="E13" s="28">
        <f>SUM(E15:E15)</f>
        <v>66300</v>
      </c>
      <c r="F13" s="28">
        <f>SUM(F15:F15)</f>
        <v>60379</v>
      </c>
      <c r="G13" s="29">
        <f t="shared" si="0"/>
        <v>100.88050524627414</v>
      </c>
      <c r="H13" s="29">
        <f t="shared" si="1"/>
        <v>91.06938159879337</v>
      </c>
      <c r="I13" s="30">
        <f t="shared" si="2"/>
        <v>91.06938159879337</v>
      </c>
    </row>
    <row r="14" spans="1:12" s="287" customFormat="1" ht="17.25" customHeight="1" thickTop="1">
      <c r="A14" s="302">
        <v>75023</v>
      </c>
      <c r="B14" s="303" t="s">
        <v>52</v>
      </c>
      <c r="C14" s="304">
        <f>C15</f>
        <v>59852</v>
      </c>
      <c r="D14" s="304">
        <f>D15</f>
        <v>66300</v>
      </c>
      <c r="E14" s="304">
        <f>E15</f>
        <v>66300</v>
      </c>
      <c r="F14" s="304">
        <f>F15</f>
        <v>60379</v>
      </c>
      <c r="G14" s="305">
        <f t="shared" si="0"/>
        <v>100.88050524627414</v>
      </c>
      <c r="H14" s="305">
        <f t="shared" si="1"/>
        <v>91.06938159879337</v>
      </c>
      <c r="I14" s="306">
        <f t="shared" si="2"/>
        <v>91.06938159879337</v>
      </c>
      <c r="L14" s="288"/>
    </row>
    <row r="15" spans="1:9" s="312" customFormat="1" ht="29.25" customHeight="1" thickBot="1">
      <c r="A15" s="307"/>
      <c r="B15" s="308" t="s">
        <v>53</v>
      </c>
      <c r="C15" s="309">
        <v>59852</v>
      </c>
      <c r="D15" s="309">
        <v>66300</v>
      </c>
      <c r="E15" s="309">
        <v>66300</v>
      </c>
      <c r="F15" s="309">
        <v>60379</v>
      </c>
      <c r="G15" s="310">
        <f>F15/C15*100</f>
        <v>100.88050524627414</v>
      </c>
      <c r="H15" s="310">
        <f>F15/D15*100</f>
        <v>91.06938159879337</v>
      </c>
      <c r="I15" s="311">
        <f t="shared" si="2"/>
        <v>91.06938159879337</v>
      </c>
    </row>
    <row r="16" spans="1:9" s="32" customFormat="1" ht="20.25" customHeight="1" thickBot="1" thickTop="1">
      <c r="A16" s="114">
        <v>851</v>
      </c>
      <c r="B16" s="31" t="s">
        <v>54</v>
      </c>
      <c r="C16" s="28">
        <f>SUM(C25+C17+C19)</f>
        <v>1641703</v>
      </c>
      <c r="D16" s="28">
        <f>SUM(D25+D17+D19)</f>
        <v>1933700</v>
      </c>
      <c r="E16" s="28">
        <f>SUM(E25+E17+E19)</f>
        <v>2859731</v>
      </c>
      <c r="F16" s="28">
        <f>SUM(F25+F17+F19)</f>
        <v>2414821</v>
      </c>
      <c r="G16" s="29">
        <f>F16/C16*100</f>
        <v>147.092439984577</v>
      </c>
      <c r="H16" s="29">
        <f>F16/D16*100</f>
        <v>124.88085018358588</v>
      </c>
      <c r="I16" s="30">
        <f t="shared" si="2"/>
        <v>84.44224299418372</v>
      </c>
    </row>
    <row r="17" spans="1:9" s="287" customFormat="1" ht="17.25" customHeight="1" hidden="1" thickTop="1">
      <c r="A17" s="313">
        <v>85149</v>
      </c>
      <c r="B17" s="303" t="s">
        <v>104</v>
      </c>
      <c r="C17" s="304">
        <f>SUM(C18)</f>
        <v>0</v>
      </c>
      <c r="D17" s="304">
        <f>D18</f>
        <v>0</v>
      </c>
      <c r="E17" s="304">
        <f>SUM(E18)</f>
        <v>0</v>
      </c>
      <c r="F17" s="304">
        <f>SUM(F18)</f>
        <v>0</v>
      </c>
      <c r="G17" s="314" t="e">
        <f>F17/C17*100</f>
        <v>#DIV/0!</v>
      </c>
      <c r="H17" s="304">
        <v>0</v>
      </c>
      <c r="I17" s="315">
        <v>0</v>
      </c>
    </row>
    <row r="18" spans="1:9" s="312" customFormat="1" ht="15" customHeight="1" hidden="1">
      <c r="A18" s="316">
        <v>4300</v>
      </c>
      <c r="B18" s="317" t="s">
        <v>59</v>
      </c>
      <c r="C18" s="318">
        <v>0</v>
      </c>
      <c r="D18" s="318">
        <v>0</v>
      </c>
      <c r="E18" s="318">
        <v>0</v>
      </c>
      <c r="F18" s="318">
        <v>0</v>
      </c>
      <c r="G18" s="319" t="e">
        <f>F18/C18*100</f>
        <v>#DIV/0!</v>
      </c>
      <c r="H18" s="318">
        <v>0</v>
      </c>
      <c r="I18" s="320">
        <v>0</v>
      </c>
    </row>
    <row r="19" spans="1:9" s="287" customFormat="1" ht="17.25" customHeight="1" thickTop="1">
      <c r="A19" s="313">
        <v>85153</v>
      </c>
      <c r="B19" s="303" t="s">
        <v>103</v>
      </c>
      <c r="C19" s="304">
        <f>SUM(C20:C24)</f>
        <v>116854</v>
      </c>
      <c r="D19" s="304">
        <f>SUM(D20:D24)</f>
        <v>150000</v>
      </c>
      <c r="E19" s="304">
        <f>SUM(E20:E24)</f>
        <v>150000</v>
      </c>
      <c r="F19" s="304">
        <f>SUM(F20:F24)</f>
        <v>144446</v>
      </c>
      <c r="G19" s="321">
        <f aca="true" t="shared" si="3" ref="G19:G27">F19/C19*100</f>
        <v>123.61237099286288</v>
      </c>
      <c r="H19" s="305">
        <f aca="true" t="shared" si="4" ref="H19:H29">F19/D19*100</f>
        <v>96.29733333333334</v>
      </c>
      <c r="I19" s="306">
        <f aca="true" t="shared" si="5" ref="I19:I27">F19/E19*100</f>
        <v>96.29733333333334</v>
      </c>
    </row>
    <row r="20" spans="1:9" s="312" customFormat="1" ht="41.25" customHeight="1">
      <c r="A20" s="322">
        <v>2820</v>
      </c>
      <c r="B20" s="323" t="s">
        <v>56</v>
      </c>
      <c r="C20" s="318">
        <v>85200</v>
      </c>
      <c r="D20" s="318">
        <v>100000</v>
      </c>
      <c r="E20" s="318">
        <v>100000</v>
      </c>
      <c r="F20" s="318">
        <v>98030</v>
      </c>
      <c r="G20" s="324">
        <f t="shared" si="3"/>
        <v>115.05868544600939</v>
      </c>
      <c r="H20" s="324">
        <f t="shared" si="4"/>
        <v>98.03</v>
      </c>
      <c r="I20" s="325">
        <f t="shared" si="5"/>
        <v>98.03</v>
      </c>
    </row>
    <row r="21" spans="1:9" s="312" customFormat="1" ht="15">
      <c r="A21" s="322">
        <v>3000</v>
      </c>
      <c r="B21" s="323" t="s">
        <v>100</v>
      </c>
      <c r="C21" s="318">
        <v>9965</v>
      </c>
      <c r="D21" s="318">
        <v>15000</v>
      </c>
      <c r="E21" s="318">
        <v>15000</v>
      </c>
      <c r="F21" s="318">
        <v>14928</v>
      </c>
      <c r="G21" s="319">
        <v>0</v>
      </c>
      <c r="H21" s="319">
        <v>0</v>
      </c>
      <c r="I21" s="325">
        <f t="shared" si="5"/>
        <v>99.52</v>
      </c>
    </row>
    <row r="22" spans="1:9" s="287" customFormat="1" ht="16.5" customHeight="1">
      <c r="A22" s="322">
        <v>4210</v>
      </c>
      <c r="B22" s="323" t="s">
        <v>57</v>
      </c>
      <c r="C22" s="319">
        <v>5461</v>
      </c>
      <c r="D22" s="319">
        <v>5000</v>
      </c>
      <c r="E22" s="319">
        <v>5000</v>
      </c>
      <c r="F22" s="319">
        <v>4458</v>
      </c>
      <c r="G22" s="324">
        <f>F22/C22*100</f>
        <v>81.63340047610328</v>
      </c>
      <c r="H22" s="324">
        <f>F22/D22*100</f>
        <v>89.16</v>
      </c>
      <c r="I22" s="325">
        <f t="shared" si="5"/>
        <v>89.16</v>
      </c>
    </row>
    <row r="23" spans="1:9" s="287" customFormat="1" ht="15.75" customHeight="1">
      <c r="A23" s="316">
        <v>4300</v>
      </c>
      <c r="B23" s="317" t="s">
        <v>59</v>
      </c>
      <c r="C23" s="319">
        <v>8298</v>
      </c>
      <c r="D23" s="319">
        <v>30000</v>
      </c>
      <c r="E23" s="319">
        <v>30000</v>
      </c>
      <c r="F23" s="319">
        <v>27030</v>
      </c>
      <c r="G23" s="324">
        <f>F23/C23*100</f>
        <v>325.7411424439624</v>
      </c>
      <c r="H23" s="324">
        <f>F23/D23*100</f>
        <v>90.10000000000001</v>
      </c>
      <c r="I23" s="325">
        <f t="shared" si="5"/>
        <v>90.10000000000001</v>
      </c>
    </row>
    <row r="24" spans="1:9" s="287" customFormat="1" ht="30">
      <c r="A24" s="316">
        <v>6060</v>
      </c>
      <c r="B24" s="317" t="s">
        <v>173</v>
      </c>
      <c r="C24" s="318">
        <v>7930</v>
      </c>
      <c r="D24" s="318">
        <v>0</v>
      </c>
      <c r="E24" s="318">
        <v>0</v>
      </c>
      <c r="F24" s="318">
        <v>0</v>
      </c>
      <c r="G24" s="318">
        <v>0</v>
      </c>
      <c r="H24" s="318">
        <v>0</v>
      </c>
      <c r="I24" s="320">
        <v>0</v>
      </c>
    </row>
    <row r="25" spans="1:9" s="287" customFormat="1" ht="17.25" customHeight="1">
      <c r="A25" s="313">
        <v>85154</v>
      </c>
      <c r="B25" s="303" t="s">
        <v>55</v>
      </c>
      <c r="C25" s="304">
        <f>SUM(C26:C44)</f>
        <v>1524849</v>
      </c>
      <c r="D25" s="304">
        <f>SUM(D26:D44)</f>
        <v>1783700</v>
      </c>
      <c r="E25" s="304">
        <f>SUM(E26:E44)</f>
        <v>2709731</v>
      </c>
      <c r="F25" s="304">
        <f>SUM(F26:F44)</f>
        <v>2270375</v>
      </c>
      <c r="G25" s="305">
        <f t="shared" si="3"/>
        <v>148.89179190857587</v>
      </c>
      <c r="H25" s="305">
        <f t="shared" si="4"/>
        <v>127.28457700285922</v>
      </c>
      <c r="I25" s="306">
        <f t="shared" si="5"/>
        <v>83.78599204127643</v>
      </c>
    </row>
    <row r="26" spans="1:9" s="312" customFormat="1" ht="27" customHeight="1">
      <c r="A26" s="316">
        <v>2480</v>
      </c>
      <c r="B26" s="317" t="s">
        <v>74</v>
      </c>
      <c r="C26" s="318">
        <v>7779</v>
      </c>
      <c r="D26" s="318">
        <v>0</v>
      </c>
      <c r="E26" s="318">
        <v>0</v>
      </c>
      <c r="F26" s="318">
        <v>0</v>
      </c>
      <c r="G26" s="319">
        <f t="shared" si="3"/>
        <v>0</v>
      </c>
      <c r="H26" s="319">
        <v>0</v>
      </c>
      <c r="I26" s="326">
        <v>0</v>
      </c>
    </row>
    <row r="27" spans="1:9" s="287" customFormat="1" ht="42.75" customHeight="1">
      <c r="A27" s="322">
        <v>2820</v>
      </c>
      <c r="B27" s="323" t="s">
        <v>56</v>
      </c>
      <c r="C27" s="319">
        <v>433780</v>
      </c>
      <c r="D27" s="319">
        <v>500000</v>
      </c>
      <c r="E27" s="319">
        <v>800000</v>
      </c>
      <c r="F27" s="319">
        <v>708299</v>
      </c>
      <c r="G27" s="324">
        <f t="shared" si="3"/>
        <v>163.28530591544103</v>
      </c>
      <c r="H27" s="324">
        <f t="shared" si="4"/>
        <v>141.6598</v>
      </c>
      <c r="I27" s="325">
        <f t="shared" si="5"/>
        <v>88.537375</v>
      </c>
    </row>
    <row r="28" spans="1:9" s="287" customFormat="1" ht="17.25" customHeight="1">
      <c r="A28" s="327">
        <v>3000</v>
      </c>
      <c r="B28" s="323" t="s">
        <v>100</v>
      </c>
      <c r="C28" s="319">
        <v>0</v>
      </c>
      <c r="D28" s="319">
        <v>0</v>
      </c>
      <c r="E28" s="319">
        <v>63600</v>
      </c>
      <c r="F28" s="319">
        <v>63205</v>
      </c>
      <c r="G28" s="319">
        <v>0</v>
      </c>
      <c r="H28" s="319">
        <v>0</v>
      </c>
      <c r="I28" s="325">
        <f aca="true" t="shared" si="6" ref="I28:I34">F28/E28*100</f>
        <v>99.37893081761007</v>
      </c>
    </row>
    <row r="29" spans="1:9" s="312" customFormat="1" ht="15.75" customHeight="1">
      <c r="A29" s="327">
        <v>4170</v>
      </c>
      <c r="B29" s="308" t="s">
        <v>102</v>
      </c>
      <c r="C29" s="309">
        <v>53754</v>
      </c>
      <c r="D29" s="309">
        <v>60000</v>
      </c>
      <c r="E29" s="309">
        <v>60000</v>
      </c>
      <c r="F29" s="309">
        <v>54922</v>
      </c>
      <c r="G29" s="324">
        <f>F29/C29*100</f>
        <v>102.17286155448897</v>
      </c>
      <c r="H29" s="319">
        <f t="shared" si="4"/>
        <v>91.53666666666666</v>
      </c>
      <c r="I29" s="325">
        <f t="shared" si="6"/>
        <v>91.53666666666666</v>
      </c>
    </row>
    <row r="30" spans="1:9" s="312" customFormat="1" ht="15.75" customHeight="1">
      <c r="A30" s="322">
        <v>4210</v>
      </c>
      <c r="B30" s="308" t="s">
        <v>57</v>
      </c>
      <c r="C30" s="309">
        <v>38775</v>
      </c>
      <c r="D30" s="309">
        <v>40000</v>
      </c>
      <c r="E30" s="309">
        <v>321142</v>
      </c>
      <c r="F30" s="309">
        <v>318816</v>
      </c>
      <c r="G30" s="324">
        <f>F30/C30*100</f>
        <v>822.2205029013539</v>
      </c>
      <c r="H30" s="324">
        <f>F30/D30*100</f>
        <v>797.04</v>
      </c>
      <c r="I30" s="325">
        <f t="shared" si="6"/>
        <v>99.27570981061338</v>
      </c>
    </row>
    <row r="31" spans="1:9" s="312" customFormat="1" ht="15.75" customHeight="1">
      <c r="A31" s="322">
        <v>4220</v>
      </c>
      <c r="B31" s="308" t="s">
        <v>230</v>
      </c>
      <c r="C31" s="309"/>
      <c r="D31" s="309"/>
      <c r="E31" s="309">
        <v>22000</v>
      </c>
      <c r="F31" s="309">
        <v>16449</v>
      </c>
      <c r="G31" s="319">
        <v>0</v>
      </c>
      <c r="H31" s="319">
        <v>0</v>
      </c>
      <c r="I31" s="325">
        <f t="shared" si="6"/>
        <v>74.76818181818182</v>
      </c>
    </row>
    <row r="32" spans="1:9" s="287" customFormat="1" ht="26.25" customHeight="1">
      <c r="A32" s="322">
        <v>4240</v>
      </c>
      <c r="B32" s="323" t="s">
        <v>58</v>
      </c>
      <c r="C32" s="319">
        <v>9894</v>
      </c>
      <c r="D32" s="319">
        <v>2000</v>
      </c>
      <c r="E32" s="319">
        <v>12000</v>
      </c>
      <c r="F32" s="319">
        <v>9966</v>
      </c>
      <c r="G32" s="324">
        <f>F32/C32*100</f>
        <v>100.72771376591874</v>
      </c>
      <c r="H32" s="324">
        <f>F32/D32*100</f>
        <v>498.29999999999995</v>
      </c>
      <c r="I32" s="325">
        <f t="shared" si="6"/>
        <v>83.05</v>
      </c>
    </row>
    <row r="33" spans="1:9" s="287" customFormat="1" ht="17.25" customHeight="1">
      <c r="A33" s="316">
        <v>4270</v>
      </c>
      <c r="B33" s="317" t="s">
        <v>172</v>
      </c>
      <c r="C33" s="319">
        <v>224965</v>
      </c>
      <c r="D33" s="319">
        <v>130000</v>
      </c>
      <c r="E33" s="319">
        <v>341933</v>
      </c>
      <c r="F33" s="319">
        <v>69100</v>
      </c>
      <c r="G33" s="324">
        <f>F33/C33*100</f>
        <v>30.715889138310402</v>
      </c>
      <c r="H33" s="324">
        <f>F33/D33*100</f>
        <v>53.15384615384615</v>
      </c>
      <c r="I33" s="325">
        <f t="shared" si="6"/>
        <v>20.208637364629915</v>
      </c>
    </row>
    <row r="34" spans="1:9" s="312" customFormat="1" ht="15.75" customHeight="1">
      <c r="A34" s="316">
        <v>4300</v>
      </c>
      <c r="B34" s="317" t="s">
        <v>59</v>
      </c>
      <c r="C34" s="328">
        <v>716982</v>
      </c>
      <c r="D34" s="328">
        <v>933700</v>
      </c>
      <c r="E34" s="328">
        <v>818741</v>
      </c>
      <c r="F34" s="328">
        <v>767442</v>
      </c>
      <c r="G34" s="324">
        <f>F34/C34*100</f>
        <v>107.0378335857804</v>
      </c>
      <c r="H34" s="324">
        <f>F34/D34*100</f>
        <v>82.19363821355896</v>
      </c>
      <c r="I34" s="325">
        <f t="shared" si="6"/>
        <v>93.73440440872022</v>
      </c>
    </row>
    <row r="35" spans="1:9" s="312" customFormat="1" ht="30">
      <c r="A35" s="329">
        <v>4390</v>
      </c>
      <c r="B35" s="330" t="s">
        <v>117</v>
      </c>
      <c r="C35" s="319">
        <v>0</v>
      </c>
      <c r="D35" s="319">
        <v>10000</v>
      </c>
      <c r="E35" s="319">
        <v>0</v>
      </c>
      <c r="F35" s="319">
        <v>0</v>
      </c>
      <c r="G35" s="319">
        <v>0</v>
      </c>
      <c r="H35" s="319">
        <v>0</v>
      </c>
      <c r="I35" s="326">
        <v>0</v>
      </c>
    </row>
    <row r="36" spans="1:9" s="312" customFormat="1" ht="15.75" customHeight="1">
      <c r="A36" s="322">
        <v>4410</v>
      </c>
      <c r="B36" s="323" t="s">
        <v>60</v>
      </c>
      <c r="C36" s="319">
        <v>438</v>
      </c>
      <c r="D36" s="319">
        <v>2000</v>
      </c>
      <c r="E36" s="319">
        <v>2000</v>
      </c>
      <c r="F36" s="319">
        <v>408</v>
      </c>
      <c r="G36" s="324">
        <f aca="true" t="shared" si="7" ref="G36:G42">F36/C36*100</f>
        <v>93.15068493150685</v>
      </c>
      <c r="H36" s="324">
        <f aca="true" t="shared" si="8" ref="H36:H42">F36/D36*100</f>
        <v>20.4</v>
      </c>
      <c r="I36" s="325">
        <f aca="true" t="shared" si="9" ref="I36:I43">F36/E36*100</f>
        <v>20.4</v>
      </c>
    </row>
    <row r="37" spans="1:9" s="312" customFormat="1" ht="15.75" customHeight="1" hidden="1">
      <c r="A37" s="322">
        <v>4430</v>
      </c>
      <c r="B37" s="323" t="s">
        <v>75</v>
      </c>
      <c r="C37" s="319"/>
      <c r="D37" s="319"/>
      <c r="E37" s="319"/>
      <c r="F37" s="319"/>
      <c r="G37" s="324" t="e">
        <f t="shared" si="7"/>
        <v>#DIV/0!</v>
      </c>
      <c r="H37" s="324" t="e">
        <f t="shared" si="8"/>
        <v>#DIV/0!</v>
      </c>
      <c r="I37" s="325" t="e">
        <f t="shared" si="9"/>
        <v>#DIV/0!</v>
      </c>
    </row>
    <row r="38" spans="1:9" s="312" customFormat="1" ht="28.5" customHeight="1">
      <c r="A38" s="329">
        <v>4610</v>
      </c>
      <c r="B38" s="330" t="s">
        <v>105</v>
      </c>
      <c r="C38" s="328">
        <v>2682</v>
      </c>
      <c r="D38" s="328">
        <v>3000</v>
      </c>
      <c r="E38" s="328">
        <v>3000</v>
      </c>
      <c r="F38" s="328">
        <v>1190</v>
      </c>
      <c r="G38" s="324">
        <f t="shared" si="7"/>
        <v>44.369873228933635</v>
      </c>
      <c r="H38" s="324">
        <f t="shared" si="8"/>
        <v>39.666666666666664</v>
      </c>
      <c r="I38" s="325">
        <f t="shared" si="9"/>
        <v>39.666666666666664</v>
      </c>
    </row>
    <row r="39" spans="1:9" s="312" customFormat="1" ht="30">
      <c r="A39" s="322">
        <v>4700</v>
      </c>
      <c r="B39" s="323" t="s">
        <v>118</v>
      </c>
      <c r="C39" s="319">
        <v>990</v>
      </c>
      <c r="D39" s="319">
        <v>3000</v>
      </c>
      <c r="E39" s="319">
        <v>3000</v>
      </c>
      <c r="F39" s="319">
        <v>0</v>
      </c>
      <c r="G39" s="319">
        <f t="shared" si="7"/>
        <v>0</v>
      </c>
      <c r="H39" s="319">
        <f t="shared" si="8"/>
        <v>0</v>
      </c>
      <c r="I39" s="326">
        <f t="shared" si="9"/>
        <v>0</v>
      </c>
    </row>
    <row r="40" spans="1:9" s="312" customFormat="1" ht="36.75" customHeight="1">
      <c r="A40" s="322">
        <v>4740</v>
      </c>
      <c r="B40" s="323" t="s">
        <v>116</v>
      </c>
      <c r="C40" s="319">
        <v>150</v>
      </c>
      <c r="D40" s="319">
        <v>0</v>
      </c>
      <c r="E40" s="319">
        <v>0</v>
      </c>
      <c r="F40" s="319">
        <v>0</v>
      </c>
      <c r="G40" s="319">
        <f t="shared" si="7"/>
        <v>0</v>
      </c>
      <c r="H40" s="319">
        <v>0</v>
      </c>
      <c r="I40" s="326">
        <v>0</v>
      </c>
    </row>
    <row r="41" spans="1:9" s="312" customFormat="1" ht="28.5" customHeight="1">
      <c r="A41" s="329">
        <v>4750</v>
      </c>
      <c r="B41" s="331" t="s">
        <v>119</v>
      </c>
      <c r="C41" s="328">
        <v>500</v>
      </c>
      <c r="D41" s="328">
        <v>0</v>
      </c>
      <c r="E41" s="328">
        <v>1000</v>
      </c>
      <c r="F41" s="328">
        <v>580</v>
      </c>
      <c r="G41" s="324">
        <f t="shared" si="7"/>
        <v>115.99999999999999</v>
      </c>
      <c r="H41" s="319">
        <v>0</v>
      </c>
      <c r="I41" s="325">
        <f t="shared" si="9"/>
        <v>57.99999999999999</v>
      </c>
    </row>
    <row r="42" spans="1:9" s="312" customFormat="1" ht="21" customHeight="1">
      <c r="A42" s="322">
        <v>6050</v>
      </c>
      <c r="B42" s="323" t="s">
        <v>76</v>
      </c>
      <c r="C42" s="319">
        <v>34160</v>
      </c>
      <c r="D42" s="319">
        <v>100000</v>
      </c>
      <c r="E42" s="319">
        <v>126290</v>
      </c>
      <c r="F42" s="319">
        <v>126250</v>
      </c>
      <c r="G42" s="324">
        <f t="shared" si="7"/>
        <v>369.58430913348946</v>
      </c>
      <c r="H42" s="324">
        <f t="shared" si="8"/>
        <v>126.25</v>
      </c>
      <c r="I42" s="325">
        <f t="shared" si="9"/>
        <v>99.9683268667353</v>
      </c>
    </row>
    <row r="43" spans="1:9" s="312" customFormat="1" ht="28.5" customHeight="1" thickBot="1">
      <c r="A43" s="329">
        <v>6060</v>
      </c>
      <c r="B43" s="323" t="s">
        <v>173</v>
      </c>
      <c r="C43" s="328">
        <v>0</v>
      </c>
      <c r="D43" s="328">
        <v>0</v>
      </c>
      <c r="E43" s="328">
        <v>135025</v>
      </c>
      <c r="F43" s="328">
        <v>133748</v>
      </c>
      <c r="G43" s="319">
        <v>0</v>
      </c>
      <c r="H43" s="319">
        <v>0</v>
      </c>
      <c r="I43" s="325">
        <f t="shared" si="9"/>
        <v>99.05424921310868</v>
      </c>
    </row>
    <row r="44" spans="1:9" s="312" customFormat="1" ht="21" customHeight="1" hidden="1">
      <c r="A44" s="329">
        <v>6170</v>
      </c>
      <c r="B44" s="330" t="s">
        <v>101</v>
      </c>
      <c r="C44" s="328"/>
      <c r="D44" s="328"/>
      <c r="E44" s="328"/>
      <c r="F44" s="328"/>
      <c r="G44" s="319" t="e">
        <f>F44/C44*100</f>
        <v>#DIV/0!</v>
      </c>
      <c r="H44" s="309">
        <v>0</v>
      </c>
      <c r="I44" s="332">
        <v>0</v>
      </c>
    </row>
    <row r="45" spans="1:9" s="39" customFormat="1" ht="22.5" customHeight="1" hidden="1" thickBot="1">
      <c r="A45" s="115"/>
      <c r="B45" s="65"/>
      <c r="C45" s="35"/>
      <c r="D45" s="35"/>
      <c r="E45" s="35"/>
      <c r="F45" s="35"/>
      <c r="G45" s="35"/>
      <c r="H45" s="36"/>
      <c r="I45" s="38"/>
    </row>
    <row r="46" spans="1:9" s="281" customFormat="1" ht="24.75" customHeight="1" thickBot="1" thickTop="1">
      <c r="A46" s="333"/>
      <c r="B46" s="334" t="s">
        <v>61</v>
      </c>
      <c r="C46" s="278">
        <f>C13+C16</f>
        <v>1701555</v>
      </c>
      <c r="D46" s="278">
        <f>D13+D16</f>
        <v>2000000</v>
      </c>
      <c r="E46" s="278">
        <f>E13+E16</f>
        <v>2926031</v>
      </c>
      <c r="F46" s="278">
        <f>F13+F16</f>
        <v>2475200</v>
      </c>
      <c r="G46" s="29">
        <f>F46/C46*100</f>
        <v>145.46694053380585</v>
      </c>
      <c r="H46" s="29">
        <f>F46/D46*100</f>
        <v>123.76</v>
      </c>
      <c r="I46" s="30">
        <f>F46/E46*100</f>
        <v>84.59240520691681</v>
      </c>
    </row>
    <row r="47" spans="1:9" s="39" customFormat="1" ht="21.75" customHeight="1" thickTop="1">
      <c r="A47" s="131" t="s">
        <v>231</v>
      </c>
      <c r="B47" s="335"/>
      <c r="C47" s="94"/>
      <c r="D47" s="94"/>
      <c r="E47" s="94"/>
      <c r="F47" s="94"/>
      <c r="G47" s="94"/>
      <c r="H47" s="94"/>
      <c r="I47" s="95"/>
    </row>
    <row r="48" spans="1:8" s="39" customFormat="1" ht="21.75" customHeight="1">
      <c r="A48" s="131" t="s">
        <v>232</v>
      </c>
      <c r="B48" s="335"/>
      <c r="C48" s="94"/>
      <c r="D48" s="94"/>
      <c r="E48" s="94"/>
      <c r="F48" s="94"/>
      <c r="G48" s="94"/>
      <c r="H48" s="94"/>
    </row>
    <row r="49" spans="1:8" s="39" customFormat="1" ht="21.75" customHeight="1">
      <c r="A49" s="131" t="s">
        <v>233</v>
      </c>
      <c r="B49" s="335"/>
      <c r="C49" s="94"/>
      <c r="D49" s="94"/>
      <c r="E49" s="94"/>
      <c r="F49" s="94"/>
      <c r="G49" s="94"/>
      <c r="H49" s="94"/>
    </row>
    <row r="50" spans="2:8" s="39" customFormat="1" ht="21.75" customHeight="1">
      <c r="B50" s="335"/>
      <c r="C50" s="94"/>
      <c r="D50" s="94"/>
      <c r="E50" s="94"/>
      <c r="F50" s="94"/>
      <c r="G50" s="94"/>
      <c r="H50" s="94"/>
    </row>
    <row r="51" spans="2:8" s="39" customFormat="1" ht="21.75" customHeight="1">
      <c r="B51" s="335"/>
      <c r="C51" s="94"/>
      <c r="D51" s="94"/>
      <c r="E51" s="94"/>
      <c r="F51" s="94"/>
      <c r="G51" s="94"/>
      <c r="H51" s="94"/>
    </row>
    <row r="52" spans="2:8" s="39" customFormat="1" ht="21.75" customHeight="1">
      <c r="B52" s="335"/>
      <c r="C52" s="94"/>
      <c r="D52" s="94"/>
      <c r="E52" s="94"/>
      <c r="F52" s="94"/>
      <c r="G52" s="94"/>
      <c r="H52" s="94"/>
    </row>
    <row r="53" spans="2:8" s="39" customFormat="1" ht="21.75" customHeight="1">
      <c r="B53" s="335"/>
      <c r="C53" s="94"/>
      <c r="D53" s="94"/>
      <c r="E53" s="94"/>
      <c r="F53" s="94"/>
      <c r="G53" s="94"/>
      <c r="H53" s="94"/>
    </row>
    <row r="54" spans="3:8" s="39" customFormat="1" ht="21.75" customHeight="1">
      <c r="C54" s="94"/>
      <c r="D54" s="94"/>
      <c r="E54" s="94"/>
      <c r="F54" s="94"/>
      <c r="G54" s="94"/>
      <c r="H54" s="94"/>
    </row>
    <row r="55" spans="3:8" s="39" customFormat="1" ht="21.75" customHeight="1">
      <c r="C55" s="94"/>
      <c r="D55" s="94"/>
      <c r="E55" s="94"/>
      <c r="F55" s="94"/>
      <c r="G55" s="94"/>
      <c r="H55" s="94"/>
    </row>
    <row r="56" spans="3:8" s="39" customFormat="1" ht="21.75" customHeight="1">
      <c r="C56" s="94"/>
      <c r="D56" s="94"/>
      <c r="E56" s="94"/>
      <c r="F56" s="94"/>
      <c r="G56" s="94"/>
      <c r="H56" s="94"/>
    </row>
    <row r="57" spans="3:8" s="39" customFormat="1" ht="21.75" customHeight="1">
      <c r="C57" s="94"/>
      <c r="D57" s="94"/>
      <c r="E57" s="94"/>
      <c r="F57" s="94"/>
      <c r="G57" s="94"/>
      <c r="H57" s="94"/>
    </row>
    <row r="58" spans="3:8" s="39" customFormat="1" ht="21.75" customHeight="1">
      <c r="C58" s="94"/>
      <c r="D58" s="94"/>
      <c r="E58" s="94"/>
      <c r="F58" s="94"/>
      <c r="G58" s="94"/>
      <c r="H58" s="94"/>
    </row>
    <row r="59" spans="3:8" s="39" customFormat="1" ht="21.75" customHeight="1">
      <c r="C59" s="94"/>
      <c r="D59" s="94"/>
      <c r="E59" s="94"/>
      <c r="F59" s="94"/>
      <c r="G59" s="94"/>
      <c r="H59" s="94"/>
    </row>
    <row r="60" spans="3:8" s="39" customFormat="1" ht="21.75" customHeight="1">
      <c r="C60" s="94"/>
      <c r="D60" s="94"/>
      <c r="E60" s="94"/>
      <c r="F60" s="94"/>
      <c r="G60" s="94"/>
      <c r="H60" s="94"/>
    </row>
    <row r="61" spans="3:8" s="39" customFormat="1" ht="21.75" customHeight="1">
      <c r="C61" s="94"/>
      <c r="D61" s="94"/>
      <c r="E61" s="94"/>
      <c r="F61" s="94"/>
      <c r="G61" s="94"/>
      <c r="H61" s="94"/>
    </row>
    <row r="62" spans="3:8" s="39" customFormat="1" ht="21.75" customHeight="1">
      <c r="C62" s="94"/>
      <c r="D62" s="94"/>
      <c r="E62" s="94"/>
      <c r="F62" s="94"/>
      <c r="G62" s="94"/>
      <c r="H62" s="94"/>
    </row>
    <row r="63" spans="3:8" s="39" customFormat="1" ht="21.75" customHeight="1">
      <c r="C63" s="94"/>
      <c r="D63" s="94"/>
      <c r="E63" s="94"/>
      <c r="F63" s="94"/>
      <c r="G63" s="94"/>
      <c r="H63" s="94"/>
    </row>
    <row r="64" spans="3:8" s="39" customFormat="1" ht="21.75" customHeight="1">
      <c r="C64" s="94"/>
      <c r="D64" s="94"/>
      <c r="E64" s="94"/>
      <c r="F64" s="94"/>
      <c r="G64" s="94"/>
      <c r="H64" s="94"/>
    </row>
    <row r="65" spans="3:8" s="39" customFormat="1" ht="21.75" customHeight="1">
      <c r="C65" s="94"/>
      <c r="D65" s="94"/>
      <c r="E65" s="94"/>
      <c r="F65" s="94"/>
      <c r="G65" s="94"/>
      <c r="H65" s="94"/>
    </row>
    <row r="66" spans="3:8" s="39" customFormat="1" ht="21.75" customHeight="1">
      <c r="C66" s="94"/>
      <c r="D66" s="94"/>
      <c r="E66" s="94"/>
      <c r="F66" s="94"/>
      <c r="G66" s="94"/>
      <c r="H66" s="94"/>
    </row>
    <row r="67" spans="3:8" s="39" customFormat="1" ht="21.75" customHeight="1">
      <c r="C67" s="94"/>
      <c r="D67" s="94"/>
      <c r="E67" s="94"/>
      <c r="F67" s="94"/>
      <c r="G67" s="94"/>
      <c r="H67" s="94"/>
    </row>
    <row r="68" spans="3:8" s="39" customFormat="1" ht="21.75" customHeight="1">
      <c r="C68" s="94"/>
      <c r="D68" s="94"/>
      <c r="E68" s="94"/>
      <c r="F68" s="94"/>
      <c r="G68" s="94"/>
      <c r="H68" s="94"/>
    </row>
    <row r="69" spans="3:8" s="39" customFormat="1" ht="21.75" customHeight="1">
      <c r="C69" s="94"/>
      <c r="D69" s="94"/>
      <c r="E69" s="94"/>
      <c r="F69" s="94"/>
      <c r="G69" s="94"/>
      <c r="H69" s="94"/>
    </row>
  </sheetData>
  <mergeCells count="1">
    <mergeCell ref="B5:B6"/>
  </mergeCells>
  <printOptions horizontalCentered="1"/>
  <pageMargins left="0" right="0" top="0.53" bottom="0.2755905511811024" header="0.26" footer="0.15748031496062992"/>
  <pageSetup firstPageNumber="309" useFirstPageNumber="1" horizontalDpi="600" verticalDpi="600" orientation="portrait" paperSize="9" scale="80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sulewska</cp:lastModifiedBy>
  <cp:lastPrinted>2010-03-18T13:10:56Z</cp:lastPrinted>
  <dcterms:created xsi:type="dcterms:W3CDTF">2005-03-03T08:06:02Z</dcterms:created>
  <dcterms:modified xsi:type="dcterms:W3CDTF">2010-04-27T12:28:20Z</dcterms:modified>
  <cp:category/>
  <cp:version/>
  <cp:contentType/>
  <cp:contentStatus/>
</cp:coreProperties>
</file>