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0"/>
  </bookViews>
  <sheets>
    <sheet name="Arkusz1" sheetId="1" r:id="rId1"/>
  </sheets>
  <definedNames>
    <definedName name="_xlnm.Print_Titles" localSheetId="0">'Arkusz1'!$5:$6</definedName>
  </definedNames>
  <calcPr fullCalcOnLoad="1"/>
</workbook>
</file>

<file path=xl/sharedStrings.xml><?xml version="1.0" encoding="utf-8"?>
<sst xmlns="http://schemas.openxmlformats.org/spreadsheetml/2006/main" count="391" uniqueCount="325">
  <si>
    <t>Przebudowano mieszkania służbowe w Przedszkolu Nr 9 i 16, dzięki czemu powstały od 1 września dwa oddziały przedszkolne.</t>
  </si>
  <si>
    <t>Zrealizowano oprogramowanie przepompowni ścieków w ulicy Kamieniarskiej ( poz.12) oraz zamontowano liczniki ciepła w budynku przy ulicy Bat. Chłopskich.                                                                                                                                                                                         Zlecono dodatkowe odwodnienie ulicy Saperów.                                                                                                                                                 Opracowano metrykę przejazdową przejazdu położonego na przecięciu wąskotorowej linii kolejowej Koszalin - Bobolice z ulicą Wenedów.</t>
  </si>
  <si>
    <t>Zmodernizowano i przystosowano do potrzeb osób niepełnosprawnych pomieszczenia na parterze budynku przy ul. Monte Cassino oraz zmodernizowano budynek przy ul. Podgórnej.</t>
  </si>
  <si>
    <t>Dokonano naprawy dachów (SP Nr 13), wymieniono okna i drzwi , zmodernizowano sanitariaty i prysznice w szkołach podstawowych.</t>
  </si>
  <si>
    <t>Dokonano wymiany stolarki okiennej i drzwiowej w Gimnazjum Nr 2, 6 i 9, dokonano naprawy dachu w Gimnazjum Nr 7 i 11.</t>
  </si>
  <si>
    <t xml:space="preserve">Wyremontowano salę gimnastyczną, wykonano instalację elektryczną i remont pomieszczeń w II LO. Dodatkowo przeprowadzono remont instalacji centralnego ogrzewania, chodnika i schodów wejściowych. W ZS Nr 2 wymieniono instalację elektryczną, dokonano modernizacji pomieszczeń w ZS Nr 2 i 3. </t>
  </si>
  <si>
    <t>Zamontowano klimatyzację w salach teatralnych oraz dokonano remontu sal baletowych.</t>
  </si>
  <si>
    <t>W ZS Nr 10 nastąpiła wymiana okien i remont pomieszczeń, natomiast w Bursie Międzyszkolnej ocieplono ściany kuchni i stołówki, wykonano modernizację łazienek oraz elewację.</t>
  </si>
  <si>
    <t>Autor dokumentu: Sylwia Szpak</t>
  </si>
  <si>
    <t>Wprowadził do BIP: Agnieszka Sulewska</t>
  </si>
  <si>
    <t>Data wprowadzenia do BIP: 27.04.2010 r.</t>
  </si>
  <si>
    <t xml:space="preserve">Kontynuacja budowy uzbrojenia terenu strefy ( w 2009r. w zakresie budowy dróg). W 2009r. podpisano umowy na wykonawstwo i rozpoczęto realizację: ulicy BoWiD -Bohaterów Warszawy-Ignacego Łukasiewicza o nawierzchni mineralno asfaltowej z przebudową ronda wraz z oświetleniem o odwodnieniem (wykonano 57% całości zadania:ul. Ignacego Łukasiewicza o dł. 297,3m szer. 7m; ul. BoWiD o dł. 250,5m szer. 10,5m; ul. Bohaterów Warszawy  o dł. 191,8m szer.14m, termin zakończenia 30.06.2010r.); ulicy  Strefowej-Mieszka I-go-Hipolita Cegielskiego o nawierzchni mineralno-asfaltowej wraz  z oświetleniem i odwodnieniem (rozpoczęto budowę ulicy Hipolita Cegielskiego-roboty w zakresie robót ziemnych wraz z podbudową -14% zaawansowania, termin zakończenia budowy: 01.08.2011r). W trakcie remont odcinka ulicy BoWiD (od wjazdu do firmy Royal Greenland do skrzyżowania z ul. Mieszka I) w zakresie  nawierzchni mineralno-asfaltowej o dł. 558m szer. 10,5 wraz z wjazdami oraz chodnikiem z POLBRUKu. Zaawansowanie robót 88% , termin zakończenia: 01.08.2010r. Zlecono opracowanie dokumentacji technicznej budowy 
przedłużenia ulic Strefowej-Hipolita Cegielskiego  wraz z 
oświetleniem. Termin opracowania 30.04.2010r. oraz dokumentację 
techniczną budowy łącznika ulic Hipolita Cegielskiego-Ignacego 
Łukasiewicza  wraz z oświetleniem. Termin opracowania 
30.04.2010r. Opracowano dokumentację zamienną skrzyżowania ul. 
Bohaterów Warszawy - BOWiD-Ignacego Łukasiewicza na rondo. 
Zlecono opracowanie programu funkcjonalno - użytkowego wraz 
z  pozyskaniem decyzji o środowiskowych uwarunkowaniach oraz 
pozyskania decyzji lokalizacji inwestycji celu publicznego dla 
budowy chodników i ścieżek w ulicy BOWiD i Mieszka I-go i 
przebudowy ul.Mieszka I-go  oraz BoWiD, dokumentów 
niezbędnych do złożenia wniosku o dofinansowanie ze środków UE. 
Termin opracowania 30.03.2010r. Inwestycja z planowanym 
dofinansowaniem ze środków UE -Indykatywny Plan Inwestycyjny
RPO Woj.Zach. 2007-2013 (podpisana preumowa o dofinansowanie).                                                                </t>
  </si>
  <si>
    <t>Opracowano raport oddziaływania na środowisko. Inwestycja planowana do realizacji w 2010 roku przy udziale środków zewnętrznych z budżetu państwa (złożony wniosek aplikacyjny został zaakceptowany).</t>
  </si>
  <si>
    <t>Opracowano koncepcję odcinka drogi od ul. BOWiD do ul. Władysława IV (V etap budowy i przebudowy dróg stanowiących zewnętrzny pierścień układu komunikacyjnego miasta).</t>
  </si>
  <si>
    <t>W trakcie opracowania aktualizacja koncepcji drogowej ulicy Lubiatowskiej (od ul. Zwycięstwa w kierunku Lubiatowa do granic Miasta Koszalina) w dostosowaniu do planu zagospodarowania przestrzennego. Termin opracowania 12.05.2010r.</t>
  </si>
  <si>
    <t>Opracowano koncepcje 7 rond na terenie Koszalina, opracowano projekt przebudowy ulic: Niepodległości,  Bohaterów Warszawy, wojska Polskiego oraz projekt budowy i przebudowy wpustów ulicznych w ul. 4 Marca.</t>
  </si>
  <si>
    <t>Kontynuacja budowy dróg wraz z odwodnieniem na osiedlu. Zakończono budowę drogi tymczasowej z płyt żelbetowych w ulicy Holenderskiej o długości 749mb o szerokości 6m (dojazd do budynków KTBS). Przeprowadzono badania archeologiczne wraz z wykonaniem dokumentacji naukowej i nadzorem przy pracach ziemnych budowy drogi. Opracowano dokumentację techniczną budowy docelowych dróg w rejonie ulicy Francuskiej  i Fińskiej. Ogłoszono przetarg na realizację ulicy Fińskiej (3 odcinki) i ulicy Greckiej (2 odcinki); planowany termin realizacji 2010-2011.</t>
  </si>
  <si>
    <t xml:space="preserve">Opracowano dokumentację techniczną budowy ronda ul. Sybiraków z ul. 4-go Marca.                                                                                                                                                                                              Zakończono budowę ulicy  Bajkowej o dł. 88,3m, szer. 5m z POLBRUKu wraz z chodnikami z POLBRUKu , odwodnieniem (kanalizacja deszczowa o dł.14mb) i oświetleniem na długości 368mb (13 lamp). </t>
  </si>
  <si>
    <t xml:space="preserve">Opracowano dokumentację techniczną budowy ul. Leśnej. Przygotowano materiały przetargowe na realizację; planowane rozpoczęcie realizacji w 2010r.(inwestycja wspólna z MWiK (sieci), Miasto (roboty drogowe)). W trakcie opracowania  dokumentacja techniczna na przebudowę łącznika ul. M.Karłowicza-L.Zamenhofa wraz z odwodnieniem i oświetleniem. Termin opracowania 01.03.2010r. Opracowano koncepcję budowy odcinka ul. M. Karłowicza ( od skrzyżowania z łącznikiem ul. M. Karłowicza i L. Zamenhofa do skrzyżowania z ul. Promykową). </t>
  </si>
  <si>
    <t>W ramach zadania opracowano m.in. dokumentacje projektową przebudowy ulic: Matejki, Legnickiej, Chopina, Kołłątaja, opracowano projekt remontu kładki za ul. Strumykową oraz projekt przebudowy parkingu przy ul. Kolejowej.</t>
  </si>
  <si>
    <t>Opracowano dokumentację techniczną budowy łącznika, ciągów pieszo-jezdnych wraz z odwodnieniem i oświetleniem oraz samodzielnych chodników wraz z oświetleniem w obrębie ulic Dywizji Drezdeńskiej, Przyjaźni, Klonowej oraz parku przy pętli autobusowej. Planowane rozpoczęcie budowy łącznika w 2011r.</t>
  </si>
  <si>
    <t>Inwestycja została zakończona i ostatecznie rozliczona. Zakres robót objął wykonanie nawierzchni chodnika z kostki brukowej betonowej na pow. 1.658 m2, ustawienie krawężników betonowych, wykonanie studni kanalizacji deszczowej (5szt) oraz regulacje pionową włazów kanałowych i studzienek telefonicznych (14 szt.).</t>
  </si>
  <si>
    <t>Wybudowano rurociągi kablowe w relacjach ulic: Kwiatkowskiego - Śniadeckich, Rejtana - Orląt Lwowskich wraz z odgałęzieniami (CKU, Szkoła Podstawowa nr 17, Gimnazjum nr 6 i nr 7), ponadto w ul. Monte Cassino, Fałata, Młyńskiej, Piastowskiej, Księżnej Anastazji i w rejonie ul. Kwiatkowskiego. Ponadto opracowano projekt rurociągów kablowych w rejonie ul. Połczyńskiej oraz dokumentacje projektowo - kosztorysową dotyczącą ułożenia kabli światłowodowych w istniejących rurociągach kablowych w relacjach ul. Kwiatkowskiego -Śniadeckich, Rejtana - Orląt Lwowskich. Inwestycja planowana do dofinansowania ze środków UE (podpisana pre-umowa).</t>
  </si>
  <si>
    <t>Opracowano dokumentację odwodnienia  terenu pod następny etap rozbudowy cmentarza, przeprowadzono przetarg na wykonawstwo i rozpoczęto realizację; termin zakończenia - 22.02.2010r. Opracowano projekty wykonawcze remontu dwóch przejazdów przez tory na przecięciu wąskotorowej linii kolejowej Koszalin - Bobolice. Zlecono wykonanie inwentaryzacji zieleni na terenie cmentarza. W trakcie procedury przetargowej na opracowanie dokumentacji technicznej dalszej rozbudowy cmentarza.</t>
  </si>
  <si>
    <t>W ramach zadań inwestycyjnych w UM. dokonano montażu windy dla osób niepełnosprawnych (USC), modernizacji toalet, przebudowy pomieszczeń w budynku i adaptacji strychu przy ul. Mickiewicza.</t>
  </si>
  <si>
    <t>Wykonano inwentaryzację zieleni, dokonano opłaty administracyjnej za wycinkę,  opracowano projekt nowych nasadzeń . Przeprowadzono przetarg na realizację oraz zawarto umowę z wykonawcą  i rozpoczęto realizację (dotychczas wykonano ciągi komunikacyjne). Termin zakończenia budowy 31.10.2010r.</t>
  </si>
  <si>
    <t>Inwestycja w trakcie realizacji:  budowa sali gimnastycznej wraz z boiskiem zewnętrznym, zapleczem i łącznikiem z budynkiem szkoły. W 2009r. zakończono roboty rozbiórkowe i ziemne, fundamenty pod salą. Częściowo wykonano konstrukcje murowe (40% zaawansowania), konstrukcje betonowe i żelbetowe (30%), kanalizację sanitarną (30%), kanalizację deszczową (90%),  posadzki podziemia (80%);  termin zakończenia - 01.07.2011r..                                                                                                                                                                                                           Inwestycja z dofinansowaniem zewnętrznym - z Funduszu Rozwoju Kultury Fizycznej w wysokości 1,5mln.zł.(w tym: 100tys.zł.w 2009r., 400tys.zł.w 2010r., 1,0mln.zł.w 2011r.).</t>
  </si>
  <si>
    <t>Opracowano dokumentację techniczną budowy uzbrojenia. Planowana realizacja przez MWiK zgodnie z Wieloletnim Planem Rozwoju i Modernizacji Urządzeń Wodociągowych i Kanalizacyjnych na lata 2009-2012.</t>
  </si>
  <si>
    <t xml:space="preserve">Inwestycje dofinansowane za środków unijnych w ramach zadania "Uporządkowanie gospodarki wodno-ściekowej w m. Koszalin I etap". Opracowano dokumentację techniczną na uzbrojenie osiedla Sarzyno, zakończono budowę wodociągu w ul. Diamentowej i Szmaragdowej (Osiedle Wilkowo), opracowano dokumentację na uzbrojenie rejonu ul. Paderewskiego - realizacja przez MWiK. Nastąpiło przesunięcie rozpoczęcia uzbrojenia ul. szczecińskiej w związku z późniejszym podpisaniem umowy o dofinansowanie ze środków UE (15.02.2010).   </t>
  </si>
  <si>
    <t>Wykonano doświetlenie przejść dla pieszych przy ul. Mieszka I oraz Władysława IV, doświetlono Kościół przy ul. Franciszkańskiej, sporządzono dokumentację projektową oświetlenia ul. Lubiatowskiej i Dzierżęcińskiej.</t>
  </si>
  <si>
    <t>Zakończono przebudowę wejścia głównego wraz remontem attyki i nadproża oraz  montażem windy dla osób niepełnosprawnych i dostosowaniem toalet w budynku Bałtyckiego Teatru Dramatycznego.                                                                                                                                        Opracowano wstępną koncepcję  oraz projekt wykonawczy zagospodarowania terenu przy Teatrze.  Realizacja  w latach 2010-2011. Rozpoczęcie procedury przetargowej po uzyskaniu  dofinansowania ze środków UE w ramach RPO WZ 2007-2013- tryb konkursowy.</t>
  </si>
  <si>
    <t>Zakupiono i zamontowano system monitoringu, wykonano drogę dojazdową do budynku działu archeologii, dokonano remontu klatki schodowej wraz z wymianą drzwi oraz wymiany instalacji elektrycznej na salach wystawowych. Opracowano projekt nowego ogrodzenia Muzeum.</t>
  </si>
  <si>
    <r>
      <t>Zakończono inwestycję realizowaną w 2008 roku poprzez montaż barier jednostronnych, wykonanie nawierzchni z mieszanek mineralno - bitumicznych na pow. 3.964,2 m</t>
    </r>
    <r>
      <rPr>
        <vertAlign val="superscript"/>
        <sz val="9"/>
        <rFont val="Calibri"/>
        <family val="2"/>
      </rPr>
      <t>2</t>
    </r>
    <r>
      <rPr>
        <sz val="9"/>
        <rFont val="Calibri"/>
        <family val="2"/>
      </rPr>
      <t>, naprawiono i umocniono pobocze.</t>
    </r>
  </si>
  <si>
    <r>
      <t>Opracowano mapy do celów projektowych oraz projekt zamienny kanalizacji sanitarnej i deszczowej. W ramach robót drogowych wykonano nawierzchnię z SMA (5.970,9 m</t>
    </r>
    <r>
      <rPr>
        <vertAlign val="superscript"/>
        <sz val="9"/>
        <rFont val="Calibri"/>
        <family val="2"/>
      </rPr>
      <t>2</t>
    </r>
    <r>
      <rPr>
        <sz val="9"/>
        <rFont val="Calibri"/>
        <family val="2"/>
      </rPr>
      <t>), z kostki brukowej (6.188,2 m</t>
    </r>
    <r>
      <rPr>
        <vertAlign val="superscript"/>
        <sz val="9"/>
        <rFont val="Calibri"/>
        <family val="2"/>
      </rPr>
      <t>2</t>
    </r>
    <r>
      <rPr>
        <sz val="9"/>
        <rFont val="Calibri"/>
        <family val="2"/>
      </rPr>
      <t>), ponadto wykonano kanalizację deszczową i sanitarną (kanały z rur betonowych i żelbetonowych z rur PCV, studnie rewizyjne i kanalizacyjne, studzienki ściekowe).</t>
    </r>
  </si>
  <si>
    <r>
      <t>Zakres robót drogowych objął wykonanie nawierzchni z SMA (9.849 m</t>
    </r>
    <r>
      <rPr>
        <vertAlign val="superscript"/>
        <sz val="9"/>
        <rFont val="Calibri"/>
        <family val="2"/>
      </rPr>
      <t>2</t>
    </r>
    <r>
      <rPr>
        <sz val="9"/>
        <rFont val="Calibri"/>
        <family val="2"/>
      </rPr>
      <t>), chodnika (6.490,6 m</t>
    </r>
    <r>
      <rPr>
        <vertAlign val="superscript"/>
        <sz val="9"/>
        <rFont val="Calibri"/>
        <family val="2"/>
      </rPr>
      <t>2</t>
    </r>
    <r>
      <rPr>
        <sz val="9"/>
        <rFont val="Calibri"/>
        <family val="2"/>
      </rPr>
      <t>), zagospodarowanie terenu. Wykonano uzbrojenie w zakresie kanalizacji deszczowej, kanalizacji kablowej (branża telekomunikacyjna), zmodernizowano oświetlenie uliczne.</t>
    </r>
  </si>
  <si>
    <r>
      <t>W ramach przebudowy ulic wykonano nawierzchnię z SMA na pow. 3.179 m</t>
    </r>
    <r>
      <rPr>
        <vertAlign val="superscript"/>
        <sz val="9"/>
        <rFont val="Calibri"/>
        <family val="2"/>
      </rPr>
      <t>2</t>
    </r>
    <r>
      <rPr>
        <sz val="9"/>
        <rFont val="Calibri"/>
        <family val="2"/>
      </rPr>
      <t xml:space="preserve">, ponadto wykonano chodniki i ustawiono dwie wiaty przystankowe. Dokonano modernizacji kanalizacji deszczowej oraz sieci wodociągowej. </t>
    </r>
  </si>
  <si>
    <r>
      <t>Inwestycja w trakcie realizacji. Wykonano podbudowę z kruszywa łamanego (1.756,6 m2), z mieszanki mineralno - bitumicznej (3.220,2 m2), nawierzchnie z mieszanek mineralno - bitumicznych grysowych (1.412,2 m</t>
    </r>
    <r>
      <rPr>
        <vertAlign val="superscript"/>
        <sz val="9"/>
        <rFont val="Calibri"/>
        <family val="2"/>
      </rPr>
      <t>2</t>
    </r>
    <r>
      <rPr>
        <sz val="9"/>
        <rFont val="Calibri"/>
        <family val="2"/>
      </rPr>
      <t>), nawierzchnie z kostki brukowej oraz płyt chodnikowych (1.480,7 m</t>
    </r>
    <r>
      <rPr>
        <vertAlign val="superscript"/>
        <sz val="9"/>
        <rFont val="Calibri"/>
        <family val="2"/>
      </rPr>
      <t>2</t>
    </r>
    <r>
      <rPr>
        <sz val="9"/>
        <rFont val="Calibri"/>
        <family val="2"/>
      </rPr>
      <t>). Zmodernizowano kanalizację deszczową, sieć wodociągową i sieć gazową.</t>
    </r>
  </si>
  <si>
    <r>
      <t>Remont objął wykonanie nawierzchni z mieszanek mineralno - bitumicznych grysowo-żwirowych na pow. 549,6 m</t>
    </r>
    <r>
      <rPr>
        <vertAlign val="superscript"/>
        <sz val="9"/>
        <rFont val="Calibri"/>
        <family val="2"/>
      </rPr>
      <t>2</t>
    </r>
    <r>
      <rPr>
        <sz val="9"/>
        <rFont val="Calibri"/>
        <family val="2"/>
      </rPr>
      <t xml:space="preserve"> oraz chodników wraz z obrzeżami i krawężnikami betonowymi.</t>
    </r>
  </si>
  <si>
    <r>
      <t>Inwestycja została zakończona, wykonano nawierzchnię z kostki brukowej betonowej (2.484,5 m</t>
    </r>
    <r>
      <rPr>
        <vertAlign val="superscript"/>
        <sz val="9"/>
        <rFont val="Calibri"/>
        <family val="2"/>
      </rPr>
      <t>2</t>
    </r>
    <r>
      <rPr>
        <sz val="9"/>
        <rFont val="Calibri"/>
        <family val="2"/>
      </rPr>
      <t>), nawierzchnie z SMA (2.653 m</t>
    </r>
    <r>
      <rPr>
        <vertAlign val="superscript"/>
        <sz val="9"/>
        <rFont val="Calibri"/>
        <family val="2"/>
      </rPr>
      <t>2</t>
    </r>
    <r>
      <rPr>
        <sz val="9"/>
        <rFont val="Calibri"/>
        <family val="2"/>
      </rPr>
      <t>), roboty objęły również kanalizację deszczową.</t>
    </r>
  </si>
  <si>
    <r>
      <t>Inwestycja w trakcie realizacji. Roboty objęły branżę drogową i sanitarną. Wykonano nawierzchnię z brukowca z kamienia obrobionego na pow. 54.332,4 m</t>
    </r>
    <r>
      <rPr>
        <vertAlign val="superscript"/>
        <sz val="9"/>
        <rFont val="Calibri"/>
        <family val="2"/>
      </rPr>
      <t>2</t>
    </r>
    <r>
      <rPr>
        <sz val="9"/>
        <rFont val="Calibri"/>
        <family val="2"/>
      </rPr>
      <t>, z kostki brukowej betonowej (894,1 m</t>
    </r>
    <r>
      <rPr>
        <vertAlign val="superscript"/>
        <sz val="9"/>
        <rFont val="Calibri"/>
        <family val="2"/>
      </rPr>
      <t>2</t>
    </r>
    <r>
      <rPr>
        <sz val="9"/>
        <rFont val="Calibri"/>
        <family val="2"/>
      </rPr>
      <t>), chodniki z kostki brukowej betonowej i płyt kamiennych na łącznej pow. 2.968,9 m</t>
    </r>
    <r>
      <rPr>
        <vertAlign val="superscript"/>
        <sz val="9"/>
        <rFont val="Calibri"/>
        <family val="2"/>
      </rPr>
      <t>2</t>
    </r>
    <r>
      <rPr>
        <sz val="9"/>
        <rFont val="Calibri"/>
        <family val="2"/>
      </rPr>
      <t>. Zakres sanitarny robót objął kanały z rur betonowych i żelbetonowych i PCW, studnie rewizyjne i kanalizacyjne.</t>
    </r>
  </si>
  <si>
    <r>
      <t>W ramach inwestycji, która została zakończona, dokonano przebudowy ulicy wraz z kanalizacją deszczową i oświetleniem. Wykonano nawierzchnię z SMA (2.658,7 m</t>
    </r>
    <r>
      <rPr>
        <vertAlign val="superscript"/>
        <sz val="9"/>
        <rFont val="Calibri"/>
        <family val="2"/>
      </rPr>
      <t>2</t>
    </r>
    <r>
      <rPr>
        <sz val="9"/>
        <rFont val="Calibri"/>
        <family val="2"/>
      </rPr>
      <t>), z brukowca (216,6 m</t>
    </r>
    <r>
      <rPr>
        <vertAlign val="superscript"/>
        <sz val="9"/>
        <rFont val="Calibri"/>
        <family val="2"/>
      </rPr>
      <t>2</t>
    </r>
    <r>
      <rPr>
        <sz val="9"/>
        <rFont val="Calibri"/>
        <family val="2"/>
      </rPr>
      <t>) ora z kostki brukowej betonowej (3.753,9 m</t>
    </r>
    <r>
      <rPr>
        <vertAlign val="superscript"/>
        <sz val="9"/>
        <rFont val="Calibri"/>
        <family val="2"/>
      </rPr>
      <t>2</t>
    </r>
    <r>
      <rPr>
        <sz val="9"/>
        <rFont val="Calibri"/>
        <family val="2"/>
      </rPr>
      <t>). Wykonano sieć oświetlenia ulicznego z podziałem na KTBS oraz ZDM.</t>
    </r>
  </si>
  <si>
    <r>
      <t>Zakończono budowę boisk sportowych wraz z odwodnieniem i oświetleniem. Wykonano boisko do piłki ręcznej o wymiarach 20x40m o nawierzchni z trawy syntetycznej (2375 m</t>
    </r>
    <r>
      <rPr>
        <vertAlign val="superscript"/>
        <sz val="9"/>
        <rFont val="Calibri"/>
        <family val="2"/>
      </rPr>
      <t>2</t>
    </r>
    <r>
      <rPr>
        <sz val="9"/>
        <rFont val="Calibri"/>
        <family val="2"/>
      </rPr>
      <t xml:space="preserve"> ), bieżni okólnej trzytorowej o dł.200m o nawierzchni z poliuretanu (1185m</t>
    </r>
    <r>
      <rPr>
        <vertAlign val="superscript"/>
        <sz val="9"/>
        <rFont val="Calibri"/>
        <family val="2"/>
      </rPr>
      <t>2</t>
    </r>
    <r>
      <rPr>
        <sz val="9"/>
        <rFont val="Calibri"/>
        <family val="2"/>
      </rPr>
      <t xml:space="preserve"> ) z bieżnią prostą do biegów na 60m, boisko wielofunkcyjne o wymiarach 36,5x42,4m o nawierzchni syntetycznej poliuretanowej (1226m</t>
    </r>
    <r>
      <rPr>
        <vertAlign val="superscript"/>
        <sz val="9"/>
        <rFont val="Calibri"/>
        <family val="2"/>
      </rPr>
      <t>2</t>
    </r>
    <r>
      <rPr>
        <sz val="9"/>
        <rFont val="Calibri"/>
        <family val="2"/>
      </rPr>
      <t>), oświetlenie boisk i placu na długości 840mb (17 lamp), ogrodzenie terenu (dł. 596,9mb), plac zabaw o nawierzchni bezpiecznej syntetycznej poliuretanowo-gumowej o pow. 186,5m</t>
    </r>
    <r>
      <rPr>
        <vertAlign val="superscript"/>
        <sz val="9"/>
        <rFont val="Calibri"/>
        <family val="2"/>
      </rPr>
      <t>2</t>
    </r>
    <r>
      <rPr>
        <sz val="9"/>
        <rFont val="Calibri"/>
        <family val="2"/>
      </rPr>
      <t xml:space="preserve"> , trzyrzędową trybunę na 225 miejsc. </t>
    </r>
  </si>
  <si>
    <r>
      <t>Wykonano budowę boiska sportowego do piłki nożnej o wymiarach 64x34m o nawierzchni z trawy syntetycznej (powierzchnia 2176m</t>
    </r>
    <r>
      <rPr>
        <vertAlign val="superscript"/>
        <sz val="9"/>
        <rFont val="Calibri"/>
        <family val="2"/>
      </rPr>
      <t>2</t>
    </r>
    <r>
      <rPr>
        <sz val="9"/>
        <rFont val="Calibri"/>
        <family val="2"/>
      </rPr>
      <t>), bieżni o dł.70m o nawierzchni syntetycznej poliuretanowej, rozbiegu do skoku w dal o dł. 41m o nawierzchni syntetycznej poliuretanowej, ogrodzenia na długości 202mb i wysokości 4m, 320m o wysokości 1,4m, chodnika z POLBRUKu o powierzchni 659m</t>
    </r>
    <r>
      <rPr>
        <vertAlign val="superscript"/>
        <sz val="9"/>
        <rFont val="Calibri"/>
        <family val="2"/>
      </rPr>
      <t>2.</t>
    </r>
    <r>
      <rPr>
        <sz val="9"/>
        <rFont val="Calibri"/>
        <family val="2"/>
      </rPr>
      <t xml:space="preserve">                                                                                                                                                                                                                                   Nie dokonano</t>
    </r>
    <r>
      <rPr>
        <i/>
        <sz val="9"/>
        <rFont val="Calibri"/>
        <family val="2"/>
      </rPr>
      <t xml:space="preserve"> </t>
    </r>
    <r>
      <rPr>
        <sz val="9"/>
        <rFont val="Calibri"/>
        <family val="2"/>
      </rPr>
      <t>ostatecznego odbioru budowy z uwagi na nie wykonanie przez Wykonawcę pełnego zakresu objętego dokumentacją i umową. Zakończenie zadania i rozliczenie końcowe w 2010r..</t>
    </r>
  </si>
  <si>
    <r>
      <t>Dobudowano pawilon szkolny jednokondygnacyjny (wraz z wyposażeniem) o kubaturze 2849m</t>
    </r>
    <r>
      <rPr>
        <vertAlign val="superscript"/>
        <sz val="9"/>
        <rFont val="Calibri"/>
        <family val="2"/>
      </rPr>
      <t>3</t>
    </r>
    <r>
      <rPr>
        <sz val="9"/>
        <rFont val="Calibri"/>
        <family val="2"/>
      </rPr>
      <t xml:space="preserve"> i powierzchni użytkowej 659m</t>
    </r>
    <r>
      <rPr>
        <vertAlign val="superscript"/>
        <sz val="9"/>
        <rFont val="Calibri"/>
        <family val="2"/>
      </rPr>
      <t>2</t>
    </r>
    <r>
      <rPr>
        <sz val="9"/>
        <rFont val="Calibri"/>
        <family val="2"/>
      </rPr>
      <t xml:space="preserve"> wraz z przyłączami kanalizacji sanitarnej (40mb), kanalizacji deszczowej (99mb) oraz chodnikiem z POLBRUKu o pow. 111m</t>
    </r>
    <r>
      <rPr>
        <vertAlign val="superscript"/>
        <sz val="9"/>
        <rFont val="Calibri"/>
        <family val="2"/>
      </rPr>
      <t>2</t>
    </r>
    <r>
      <rPr>
        <sz val="9"/>
        <rFont val="Calibri"/>
        <family val="2"/>
      </rPr>
      <t>.</t>
    </r>
  </si>
  <si>
    <r>
      <t>Wykonano remont elewacji wraz z ociepleniem ścian (1345m</t>
    </r>
    <r>
      <rPr>
        <vertAlign val="superscript"/>
        <sz val="9"/>
        <rFont val="Calibri"/>
        <family val="2"/>
      </rPr>
      <t>2</t>
    </r>
    <r>
      <rPr>
        <sz val="9"/>
        <rFont val="Calibri"/>
        <family val="2"/>
      </rPr>
      <t xml:space="preserve">) oraz  wymianę drzwi wejściowych oraz odtworzeniem detali architektonicznych budynku głównego liceum. </t>
    </r>
  </si>
  <si>
    <r>
      <t>Opracowano projekt przebudowy placu Polonii oraz dokumentacje projektowa dla zadania "Rewitalizacja Parku Książąt Pomorskich -A".  W ramach remontu Placu Polonii nastąpiło odnowienie i renowacja pomnika i plateau,, zamontowano ławki, słupki i kosze, wykonano nawierzchnię z kostki brukowej betonowej na pow. 3.795 m</t>
    </r>
    <r>
      <rPr>
        <vertAlign val="superscript"/>
        <sz val="9"/>
        <rFont val="Calibri"/>
        <family val="2"/>
      </rPr>
      <t xml:space="preserve">2 </t>
    </r>
    <r>
      <rPr>
        <sz val="9"/>
        <rFont val="Calibri"/>
        <family val="2"/>
      </rPr>
      <t xml:space="preserve">z ustawieniem krawężników i obrzeży betonowych. dokonano humusowania wraz z obsianiem trawą. </t>
    </r>
  </si>
  <si>
    <r>
      <t>Wykonano uzbrojenie terenów pod budownictwo mieszkaniowe w ramach umowy ze spółdzielnią mieszkaniową  KSM "Przylesie". Wykonano budowę 60m</t>
    </r>
    <r>
      <rPr>
        <vertAlign val="superscript"/>
        <sz val="9"/>
        <rFont val="Calibri"/>
        <family val="2"/>
      </rPr>
      <t xml:space="preserve">2 </t>
    </r>
    <r>
      <rPr>
        <sz val="9"/>
        <rFont val="Calibri"/>
        <family val="2"/>
      </rPr>
      <t>parkingu z POLBRUKu (4 miejsca parkingowe, w tym 1 dla osób niepełnosprawnych) wraz z 140m</t>
    </r>
    <r>
      <rPr>
        <vertAlign val="superscript"/>
        <sz val="9"/>
        <rFont val="Calibri"/>
        <family val="2"/>
      </rPr>
      <t>2</t>
    </r>
    <r>
      <rPr>
        <sz val="9"/>
        <rFont val="Calibri"/>
        <family val="2"/>
      </rPr>
      <t xml:space="preserve"> chodnika z POLBRUKu w ulicy Kazimierza Wyki-Tadeusza Kotarbińskiego oraz 183m</t>
    </r>
    <r>
      <rPr>
        <vertAlign val="superscript"/>
        <sz val="9"/>
        <rFont val="Calibri"/>
        <family val="2"/>
      </rPr>
      <t>2</t>
    </r>
    <r>
      <rPr>
        <sz val="9"/>
        <rFont val="Calibri"/>
        <family val="2"/>
      </rPr>
      <t xml:space="preserve"> zieleni.</t>
    </r>
  </si>
  <si>
    <r>
      <t>Zakończono budowę kolektora XXVIII. Wykonano 578mb kolektora wraz ze zbiornikiem retencyjnym o pow.1,4ha, oświetleniem zewnętrznym (dł.96mb, 3 pkt świetlne), stacją transformatorową, drogą dojazdową techniczną o dł. 505mb , szerokości 3m z płyt żelbetowych, wraz z placem manewrowym (pow.=2888m</t>
    </r>
    <r>
      <rPr>
        <vertAlign val="superscript"/>
        <sz val="9"/>
        <rFont val="Calibri"/>
        <family val="2"/>
      </rPr>
      <t>2</t>
    </r>
    <r>
      <rPr>
        <sz val="9"/>
        <rFont val="Calibri"/>
        <family val="2"/>
      </rPr>
      <t xml:space="preserve"> ).  Opracowano dokumentację techniczną budowy kolektora XXVIb. (zrealizowana  przez MWiK w ramach Wieloletniego Planu Rozwoju i Modernizacji Urządzeń Wodociągowych i Kanalizacyjnych na lata 2009-2012 Spółki).</t>
    </r>
  </si>
  <si>
    <r>
      <t>Zakończono budowę boisk w ramach Programu "Moje boisko-ORLIKI 2012" (dofinansowanie z Urzędu Marszałkowskiego i Ministerstwa Sportu i Turystyki po 333tys.zł.). Wykonano: boisko do piłki nożnej o wymiarach 30x62m (o powierzchni całkowitej 1860m</t>
    </r>
    <r>
      <rPr>
        <vertAlign val="superscript"/>
        <sz val="9"/>
        <rFont val="Calibri"/>
        <family val="2"/>
      </rPr>
      <t>2</t>
    </r>
    <r>
      <rPr>
        <sz val="9"/>
        <rFont val="Calibri"/>
        <family val="2"/>
      </rPr>
      <t>) o nawierzchni ze sztucznej trawy; boisko wielofunkcyjne (koszykówka, piłka siatkowa) o wymiarach 19,1x32,1m  (o powierzchni całkowitej 613,11m</t>
    </r>
    <r>
      <rPr>
        <vertAlign val="superscript"/>
        <sz val="9"/>
        <rFont val="Calibri"/>
        <family val="2"/>
      </rPr>
      <t>2</t>
    </r>
    <r>
      <rPr>
        <sz val="9"/>
        <rFont val="Calibri"/>
        <family val="2"/>
      </rPr>
      <t>) o nawierzchni poliuretanowej; ogrodzenie boisk  wraz z piłkochwytami (301,77mb); oświetlenie (8 słupów oświetleniowych); zaplecze sanitarno-szatniowe; ciągi komunikacyjne(1143,5m</t>
    </r>
    <r>
      <rPr>
        <vertAlign val="superscript"/>
        <sz val="9"/>
        <rFont val="Calibri"/>
        <family val="2"/>
      </rPr>
      <t>2</t>
    </r>
    <r>
      <rPr>
        <sz val="9"/>
        <rFont val="Calibri"/>
        <family val="2"/>
      </rPr>
      <t xml:space="preserve">); instalacje zewnętrzne: kanalizacja deszczowa (65,5mb), wodociąg (25mb), kan. sanitarna (82mb). </t>
    </r>
  </si>
  <si>
    <r>
      <t>Realizacja boisk w ramach Programu "Moje boisko-ORLIKI 2012" (dofinansowanie z Urzędu Marszałkowskiego i Ministerstwa Sportu i Turystyki po 333tys.zł.)                                                                                                                                                                                                                           Wykonano: boisko do piłki nożnej o nawierzchni ze sztucznej trawy o wymiarach 23x53m (o powierzchni całkowitej 1593m</t>
    </r>
    <r>
      <rPr>
        <vertAlign val="superscript"/>
        <sz val="9"/>
        <rFont val="Calibri"/>
        <family val="2"/>
      </rPr>
      <t>2</t>
    </r>
    <r>
      <rPr>
        <sz val="9"/>
        <rFont val="Calibri"/>
        <family val="2"/>
      </rPr>
      <t>); boisko wielofunkcyjne o nawierzchni poliuretanowej (koszykówka, piłka siatkowa) o wymiarach 15,1x28,1m (o powierzchni całkowitej 613,11m</t>
    </r>
    <r>
      <rPr>
        <vertAlign val="superscript"/>
        <sz val="9"/>
        <rFont val="Calibri"/>
        <family val="2"/>
      </rPr>
      <t>2</t>
    </r>
    <r>
      <rPr>
        <sz val="9"/>
        <rFont val="Calibri"/>
        <family val="2"/>
      </rPr>
      <t>); ogrodzenie wraz z piłkochwytami (256,87mb); instalacje zewnętrzne: kan. deszczowa (97,5mb), wodociąg (186mb), kan. sanitarna (195mb); oświetlenie terenu (8 słupów oświetleniowych); budynek sanitarno-szatniowy wraz z podjazdem, balustradą i mediami. Inwestycja w trakcie rozliczenia końcowego - ze względu na warunki atmosferyczne odbiór końcowy przesunięto w czasie.</t>
    </r>
  </si>
  <si>
    <t>500-50095              § 6050</t>
  </si>
  <si>
    <r>
      <t>Dokończono zadanie z 2008 roku polegające na wykonaniu nawierzchni w ul. Poprzecznej. Nastąpiła przebudowa ul. Łużyckiej na odcinku od ul. Lechickiej do ul. Poprzecznej (inwestycja w trakcie realizacji), w ramach której wykonano nawierzchnię z betonu asfaltowego (694 m</t>
    </r>
    <r>
      <rPr>
        <vertAlign val="superscript"/>
        <sz val="9"/>
        <rFont val="Calibri"/>
        <family val="2"/>
      </rPr>
      <t>2</t>
    </r>
    <r>
      <rPr>
        <sz val="9"/>
        <rFont val="Calibri"/>
        <family val="2"/>
      </rPr>
      <t>), z kostki brukowej (638,4 m</t>
    </r>
    <r>
      <rPr>
        <vertAlign val="superscript"/>
        <sz val="9"/>
        <rFont val="Calibri"/>
        <family val="2"/>
      </rPr>
      <t>2</t>
    </r>
    <r>
      <rPr>
        <sz val="9"/>
        <rFont val="Calibri"/>
        <family val="2"/>
      </rPr>
      <t>), ustawiono obrzeza i krawężniki betonowe. Wykonano kanalizację deszczową.</t>
    </r>
  </si>
  <si>
    <t>Dokumentacja pod przyszłe inwestycje i remonty</t>
  </si>
  <si>
    <t>Dział 600</t>
  </si>
  <si>
    <t>Przebudowa ul. Niepodległości</t>
  </si>
  <si>
    <t>Przebudowa ul. Paproci i Wrzosów</t>
  </si>
  <si>
    <t>Przebudowa skrzyżowań/ budowa skrzyżowań z ruchem okrężnym</t>
  </si>
  <si>
    <t>Budowa ścieżek rowerowych</t>
  </si>
  <si>
    <t xml:space="preserve">Budowa i przebudowa dróg stanowiących zewnętrzny pierścień układu komunikacyjnego </t>
  </si>
  <si>
    <t>ul. Syrenki</t>
  </si>
  <si>
    <t>Przebudowa ul. Syrenki i ul. Gdańskiej</t>
  </si>
  <si>
    <t>ul. Waryńskiego ze skrzyżowaniem z ul. Zwycięstwa, Piłsudskiego, Kościuszki</t>
  </si>
  <si>
    <t>Uzbrojenie terenu pod Słupską Specjalną Strefę Ekonomiczną, Kompleks Koszalin - drogi</t>
  </si>
  <si>
    <t>ul. Lutyków, ul. Obotrytów, ul. P.Skargi, ul. Łużycka, ul. Poprzeczna</t>
  </si>
  <si>
    <t>ul. Reymonta, Staffa, Struga, Tetmajera, Żeromskiego</t>
  </si>
  <si>
    <t>Przebudowa ul. Brzozowej</t>
  </si>
  <si>
    <t>Przebudowa ulic: Zawiszy Czarnego, Dąbrówki, Ks. Anastazji, K. Wielkiego, M. Ludwiki, Bogusława II</t>
  </si>
  <si>
    <t>Przebudowa ul. Wenedów</t>
  </si>
  <si>
    <t>Przebudowa ul. St. Moniuszki</t>
  </si>
  <si>
    <t>Budowa parkingu przy ul. Budowniczych wraz z przebudową ulicy</t>
  </si>
  <si>
    <t>Remont nawierzchni placu przy ul. Połczyńskiej 24</t>
  </si>
  <si>
    <t>Chodniki i drogi ul. Żeromskiego 22-60</t>
  </si>
  <si>
    <t>Dział 700</t>
  </si>
  <si>
    <t>Budowa sieci teleinformatycznej</t>
  </si>
  <si>
    <t>Centralne sterowanie ruchem ulicznym</t>
  </si>
  <si>
    <t>600-60053            § 6050</t>
  </si>
  <si>
    <t xml:space="preserve">Adaptacja lokalu użytkowego na mieszkania komunalne przy ul. Matejki </t>
  </si>
  <si>
    <t>Dział 710</t>
  </si>
  <si>
    <t>Dział 750</t>
  </si>
  <si>
    <t>Budowa parkingu przy Starostwie Powiatowym</t>
  </si>
  <si>
    <t>Dział 758</t>
  </si>
  <si>
    <t>750-75020           § 6300</t>
  </si>
  <si>
    <t>750-75023           § 6050</t>
  </si>
  <si>
    <t>Urząd Miejski</t>
  </si>
  <si>
    <t>Dział 754</t>
  </si>
  <si>
    <t>Modernizacja budynku Straży Pożarnej</t>
  </si>
  <si>
    <t>Dokumentacja projektowa i techniczna Centrum Powiadamiania Ratunkowego</t>
  </si>
  <si>
    <t>754-75411           § 6050</t>
  </si>
  <si>
    <t>"Bezpieczny i Inteligentny Koszalin" - System Monitoringu Wizyjnego</t>
  </si>
  <si>
    <t>754-75495           § 6050</t>
  </si>
  <si>
    <t>Dział 801</t>
  </si>
  <si>
    <t xml:space="preserve">Boiska sportowe przy Zespole Szkół  nr 13, ul. Franciszkańska </t>
  </si>
  <si>
    <t>Boisko sportowe przy Szkole Podst. Nr 7, ul. Wojska Polskiego</t>
  </si>
  <si>
    <t>Boiska sportowe przy Szkole Podst.Nr 13, ul. Rzemieślnicza</t>
  </si>
  <si>
    <t>Dział 900</t>
  </si>
  <si>
    <t>801-80195                   § 6050</t>
  </si>
  <si>
    <t>Termomodernizacja budynków oświatowych w Gminie Miasto Koszalin</t>
  </si>
  <si>
    <t>Modernizacja szkół</t>
  </si>
  <si>
    <t>801-80101                   § 6050</t>
  </si>
  <si>
    <t>Remont i modernizacja przedszkoli</t>
  </si>
  <si>
    <t>801-80110                  § 6050</t>
  </si>
  <si>
    <t>801-80114                  § 6050</t>
  </si>
  <si>
    <t>Modernizacja przedszkoli</t>
  </si>
  <si>
    <t>801-80120                § 6050</t>
  </si>
  <si>
    <t>801-80130                  § 6050</t>
  </si>
  <si>
    <t>801-80140                  § 6050</t>
  </si>
  <si>
    <t>801-80195                 § 6050</t>
  </si>
  <si>
    <t>Dział 851</t>
  </si>
  <si>
    <t>Modernizacja boisk sportowych</t>
  </si>
  <si>
    <t>Monitoring boisk sportowych - SP Nr 10 i SP Nr 17</t>
  </si>
  <si>
    <t>Budowa dwóch podjazdów oraz dostosowanie toalet do potrzeb osób niepełnosprawnych w budynku NFOZ</t>
  </si>
  <si>
    <t>Dział 853</t>
  </si>
  <si>
    <t>851-85154                 § 6050</t>
  </si>
  <si>
    <t>851-85195                 § 6050</t>
  </si>
  <si>
    <t>Dział 852</t>
  </si>
  <si>
    <t>Wymiana stolarki okiennej i drzwi w siedzibie na ul. Monte Cassino, remont siedziby i ogrodzenia przy ul. Podgórnej</t>
  </si>
  <si>
    <t>852-85219                 § 6050</t>
  </si>
  <si>
    <t>Zabudowa tarasu w Żłobku "Skrzat", wymiana instalacji elektrycznej w oddziale "Bolek i Lolek"</t>
  </si>
  <si>
    <t>853-85305                 § 6210</t>
  </si>
  <si>
    <t>Dział 854</t>
  </si>
  <si>
    <t>Klimatyzacja - Pałac Młodzieży</t>
  </si>
  <si>
    <t>Modernizacja placówek w ramach Polsko - Niemieckiej Współpracy Młodzieżowej Koszalin - Strasburg</t>
  </si>
  <si>
    <t>Modernizacja placówek oświatowych - wychowawczych</t>
  </si>
  <si>
    <t>Szkolne Schronisko Młodzieżowe - modernizacja placówki</t>
  </si>
  <si>
    <t>854-85407                 § 6050</t>
  </si>
  <si>
    <t>854-85410               § 6050</t>
  </si>
  <si>
    <t>854-85410                 § 6050</t>
  </si>
  <si>
    <t>854-85417                 § 6050</t>
  </si>
  <si>
    <t>Uzbrojenie rejonu ulicy R.Traugutta</t>
  </si>
  <si>
    <t>Uzbrojenie rejonu ul. Szczecińskiej</t>
  </si>
  <si>
    <t>Uzbrojenie Osiedla Sarzyno</t>
  </si>
  <si>
    <t>Uzbrojenie Osiedla Wilkowo</t>
  </si>
  <si>
    <t>900-90004          § 6050</t>
  </si>
  <si>
    <t>900-90002          § 6050</t>
  </si>
  <si>
    <t>Rewitalizacja zabytkowych parków miejskich</t>
  </si>
  <si>
    <t>Rozbudowa sieci oświetleniowej  - drogi krajowe, wojewódzkie i powiatowe</t>
  </si>
  <si>
    <t>Rozbudowa sieci oświetleniowej  - drogi gminne</t>
  </si>
  <si>
    <t>Remonty placów zabaw</t>
  </si>
  <si>
    <t>Dział 921</t>
  </si>
  <si>
    <t>Dotacja na roboty inwestycyjne w Muzeum</t>
  </si>
  <si>
    <t>921-92118                         § 6220</t>
  </si>
  <si>
    <t>Dział 926</t>
  </si>
  <si>
    <t>Boiska sportowe przy Szkole Podst.Nr 10, ul. Fryderyka Chopina</t>
  </si>
  <si>
    <t>Boiska sportowe przy Szkole Podst.Nr 17, ul. Melchiora Wańkowicza</t>
  </si>
  <si>
    <t>Boiska sportowe przy Szkole Podst. Nr 18, ul. Stanisława Staszica</t>
  </si>
  <si>
    <t>Budowa hali widowiskowo-sportowej</t>
  </si>
  <si>
    <t>I</t>
  </si>
  <si>
    <t>II</t>
  </si>
  <si>
    <t>Zakupy inwestycyjne</t>
  </si>
  <si>
    <t>Załącznik nr 3</t>
  </si>
  <si>
    <t>III</t>
  </si>
  <si>
    <t>Inne majątkowe</t>
  </si>
  <si>
    <t>IV</t>
  </si>
  <si>
    <t>Remonty</t>
  </si>
  <si>
    <t>Załącznik nr 4</t>
  </si>
  <si>
    <t>OGÓŁEM WYDATKI MAJĄTKOWE I REMONTY</t>
  </si>
  <si>
    <t>Remont odcinka ul. Bursztynowej</t>
  </si>
  <si>
    <t>700-70001          § 6210</t>
  </si>
  <si>
    <t>801-80104                   § 6210</t>
  </si>
  <si>
    <t>Dotacja celowa dla gminy Sianów na realizacje inwestycji ograniczającej uciążliwość wysypiska odpadów komunalnych</t>
  </si>
  <si>
    <t>926-92601               § 6050</t>
  </si>
  <si>
    <t>926-92601              § 6050</t>
  </si>
  <si>
    <t>Uporządkowanie gospodarki wodno-ściekowej (Jednostka Realizująca Projekt)</t>
  </si>
  <si>
    <t>Opracowanie dokumentacji budowlanej RO Unii Europejskiej</t>
  </si>
  <si>
    <t>Udziały w spółkach (KTBS, ZOS, Błękit Bałtyku))</t>
  </si>
  <si>
    <r>
      <t xml:space="preserve">Roboty inwestycyjne </t>
    </r>
    <r>
      <rPr>
        <i/>
        <sz val="13"/>
        <rFont val="Calibri"/>
        <family val="2"/>
      </rPr>
      <t>(pkt 1-116)</t>
    </r>
  </si>
  <si>
    <t xml:space="preserve">Niskie koszty, związane z funkcjonowaniem Jednostki Realizującej Projekt, wynikają z nierostrzygnięcia w 2009 r. przetargu na wyłonienie Inżyniera Kontraktu oraz firmy konsultingowej. </t>
  </si>
  <si>
    <t>W ramach "Programu wyrównywania szans osób niepełnosprawnych" dokonano remontu oraz dostosowania toalety oraz budowy podjazdów dla osób niepełnosprawnych w budynku NZOZ "Rodzina" przy ul. Monte Cassino 13</t>
  </si>
  <si>
    <t xml:space="preserve">Opracowano dokumentację projektową placu zabaw na Osiedlu Unii Europejskiej. </t>
  </si>
  <si>
    <t>Zakupiono i zamontowano monitoring na boiskach wybudowanych w ramach programu "Moje Boisko Orlik 2012" przy SP Nr 10 i SP Nr 17.</t>
  </si>
  <si>
    <t>W ramach inwestycji, dotyczących budowy boisk sportowych, dokonano zakupu wyposażenia boisk szkolnych w sprzęt rekreacyjno - sportowy przy SP Nr 7oraz szczotki czyszczącej tartan na boisku przy ZS Nr 13.</t>
  </si>
  <si>
    <t>INFORMACJA  Z  REALIZACJI  WYDATKÓW  MAJĄTKOWYCH  I  REMONTÓW  PLANOWANYCH  W  2009 r.</t>
  </si>
  <si>
    <t>Targowiska miejskie</t>
  </si>
  <si>
    <t>Wykonano i zamontowano toalety przenośne na targowisku przy ul. Władysława IV</t>
  </si>
  <si>
    <t>900-90015      
§ 6050</t>
  </si>
  <si>
    <t>900-90015     
§ 6050</t>
  </si>
  <si>
    <t xml:space="preserve">Rozbudowano sieć oświetleniową na drogach gminnych wraz z budową nowych punktów świetlnych przy ul. Grochowskiego i Własnej, Gnieźnieńskiej, Gierczak. </t>
  </si>
  <si>
    <t>Opracowano projekt remontu nawierzchni bitumicznej ul. Zwycięstwa - droga do Maszkowa.</t>
  </si>
  <si>
    <t xml:space="preserve">Remont obiektu mostowego objął wzmocnienie spodu konstrukcji betonowej wiaduktu poprzez naprawę konstrukcji żelbetonowej masami PCC, antykorozyjne zabezpieczenie konstrukcji, odwodnienie płyty wiaduktu. Dokonano remontu skrajnych dźwigarów oraz opracowano projekt remontu wiaduktu części północnej. wykonano próbne obciążenia. </t>
  </si>
  <si>
    <t>Opracowano mapy do celów projektowych.</t>
  </si>
  <si>
    <t>Inwestycja planowana do realizacji w 2010 roku - planowane dofinansowanie z budżetu państwa.</t>
  </si>
  <si>
    <t>Opracowano projekt docelowej przebudowy skrzyżowania na rondo ulic: Zwycięstwa i Św. Wojciecha, opracowano projekt i przebudowano skrzyżowanie na rondo ulic: Wojska Polskiego - 4 Marca.</t>
  </si>
  <si>
    <t>Opracowano koncepcje i projekty budowy ścieżek pieszo - rowerowych w ulicach: Szczecińskiej, Orląt Lwowskich, 4 Marca, Morskiej, Połczyńskiej, Lechickiej, Gnieźnieńskiej. Wybudowano ścieżkę rowerową przy ul. Władysława IV (droga do Jamna).</t>
  </si>
  <si>
    <t>Inwestycja objęła rozbiórkę budynku mieszkalnego przy ul. Gnieźnieńskiej 26, opracowano studium techniczno - ekonomiczno - środowiskowego odcinka drogi od. Ul. Lechickiej do ul. BOWiD, opracowano dokumentację projektową budowy odcinka drogi łączącej ul. Gnieźnieńską z ul. Połczyńską oraz przebudowy skrzyżowań ulic: Gnieźnieńskiej - 4 marca - Połczyńskiej. Inwestycja planowana do realizacji do 2012 roku przy udziale środków UE - w 2009 roku podpisana została pre-umowa.</t>
  </si>
  <si>
    <t>Kontynuacja budowy dróg na osiedlu. Zakończono budowę ulicy Orzechowej, Platanowej, Hebanowej. Wykonano: 293,5mb ulicy Platanowej z POLBRUKu wraz z chodnikami (w tym: 143,5mb ulicy z obustronnym chodnikiem o szer. 2m oraz 150mb ulicy z jednostronnym chodnikiem). W efekcie realizacji zadania w latach 2007-2009 powstało: 448mb ulicy Orzechowej z POLBRUKu wraz z odwodnieniem (76,5mb kanal.deszczowej), 458mb ulicy Hebanowej wraz z ciągiem pieszym z POLBRUKu i odwodnieniem (41mb kan.deszczowej), 293,5mb ulicy Platanowej z POLBRUKu wraz z chodnikami i odwodnieniem (59,5mb kan.deszczowej). Zlecono opracowanie  dokumentacji technicznej budowy ulicy Mahoniowej - Wierzbowej.</t>
  </si>
  <si>
    <t>Opracowana dokumentacja techniczna budowy parkingu wraz z budową ulicy Na Skarpie. Planowane rozpoczęcie realizacji w 2010r.</t>
  </si>
  <si>
    <t>Sporządzono mapy tematyczne miasta Koszalina w skali 1:2000 w formacie A1 z oznaczeniem terenów przekazanych ZDM., wykonano kopię map zasadniczych w skali 1:500.</t>
  </si>
  <si>
    <t>Opracowano raport oddziaływania na środowisko, opracowano dokumentację projektową przebudowy ul. Moniuszki (branża sanitarna). Inwestycja planowana do realizacji w latach 2010-2011.</t>
  </si>
  <si>
    <t xml:space="preserve">W ramach inwestycji wykonano nawierzchnię z kostki brukowej betonowej na pow. 2.197 m2, usunięto kolizję na sieci teletechnicznej i elektrycznej. Zmodernizowano kanalizację deszczową. </t>
  </si>
  <si>
    <t>Opracowano dokumentację projektową przebudowy ul. Żeromskiego.</t>
  </si>
  <si>
    <t>Przekazano dotację dla Powiatu Koszalińskiego z przeznaczeniem na budowę parkingu ogólnodostępnego.</t>
  </si>
  <si>
    <t>Wykonano remont budynku przy ul. Matejki 19 i utworzono dwa mieszkania komunalne.</t>
  </si>
  <si>
    <t>Wykonano dokumentację projektową i techniczną dotyczącą budowy Centrum Powiadamiania Ratunkowego.</t>
  </si>
  <si>
    <t>Opracowano koncepcję monitoringu wizyjnego Miasta Koszalina. Zadanie planowane do realizacji ze środków zewnętrznych.</t>
  </si>
  <si>
    <t>Tabela nr 6</t>
  </si>
  <si>
    <t>Plan 
pierwotny</t>
  </si>
  <si>
    <r>
      <t xml:space="preserve">% </t>
    </r>
    <r>
      <rPr>
        <b/>
        <sz val="10"/>
        <rFont val="Calibri"/>
        <family val="2"/>
      </rPr>
      <t>wyk.
6:4</t>
    </r>
  </si>
  <si>
    <r>
      <t xml:space="preserve">% </t>
    </r>
    <r>
      <rPr>
        <b/>
        <sz val="10"/>
        <rFont val="Calibri"/>
        <family val="2"/>
      </rPr>
      <t>wyk.
6:5</t>
    </r>
  </si>
  <si>
    <t xml:space="preserve">Inwestycja planowana z  dofinansowaniem z UE w ramach Programu Operacyjnego Infrastruktura i Środowisko 2007-2013 - Indykatywny Plan Inwestycyjny (podpisana pre-umowa na dofinansowanie). Zlecono opracowanie wniosku o dofinansowanie wraz z kompletną dokumentacją niezbędną do złożenia wniosku. Termin opracowania 15.06.2010r..  </t>
  </si>
  <si>
    <t xml:space="preserve">                                          </t>
  </si>
  <si>
    <t>Zlecenie aktualizacji dokumentacji dojazdu po uchwaleniu zmian do miejscowego planu zagospodarowania przestrzennego (nie wcześniej niż w IV kwartale 2010r.).</t>
  </si>
  <si>
    <t>Wykonano oprogramowanie przepompowni ścieków, elementu budowy ul. Kamieniarskiej, zakończonej w 2008r.(wynikające z warunków MWiK).</t>
  </si>
  <si>
    <t>Zlecono dodatkowe odwodnienie ulicy Saperów.</t>
  </si>
  <si>
    <t>Zamontowano liczniki ciepła w wybudowanym w 2008r. budynku mieszkalnym (indywidualne rozliczenie mieszkańców).</t>
  </si>
  <si>
    <t>Opracowano dokumentację techniczną  budowy szaletu przy ulicy Młyńskiej na terenie Parku Książąt Pomorskich.  Planowane rozpoczęcie realizacji w 2010r..</t>
  </si>
  <si>
    <t>Zakończono I etap budowy stadionu: zagospodarowanie terenu przy pawilonie sanitarno-szatniowym. Wykonano dojścia z POLBRUKu o pow.599,3m2 , wraz z podjazdem dla osób niepełnosprawnych. Wymieniono i wzmocniono ogrodzenie wraz z bramą wjazdową na stadion, rozebrano stary budynek klubu, uporządkowano i odwodniono teren; wymieniono zniszczone siedziska płyty głównej stadionu oraz wyposażono pawilon sanitarno-szatniowy.</t>
  </si>
  <si>
    <t>900-90095                       § 6050</t>
  </si>
  <si>
    <t>600-60016        § 6050</t>
  </si>
  <si>
    <t>Przebudowa rejonu ulic Gnieźnieńska -                                  4-go Marca - Połczyńska</t>
  </si>
  <si>
    <t>700-70095          § 6050</t>
  </si>
  <si>
    <t>Uzbrojenie terenu pod Słupską Specjalną Strefę Ekonomiczną- Podstrefa Koszalin</t>
  </si>
  <si>
    <t>Zlecono opracowanie dokumentacji technicznej uzbrojenia rejonu ulicy Jarosława Dąbrowskiego; termin opracowania po uchwaleniu zmian do mpzp. Opracowano raport oddziaływania na środowisko.</t>
  </si>
  <si>
    <t>Opracowano dokumentację techniczną budowy schroniska z uzbrojeniem (sieci wod.kan.) i z koncepcją drogową (dojazd do schroniska). Rozpoczęcie realizacji w 2010r. Inwestycja planowana z dofinansowaniem z Wojewódzkiego Funduszu Ochrony Środowiska  i Gospodarki Wodnej w Szczecinie  (pożyczka preferencyjna).</t>
  </si>
  <si>
    <t>Opracowano dokumentację  techniczną budowy sali. Inwestycja planowana do dofinansowania ze środków UE w ramach Regionalnego Programu Operacyjnego Woj.Zach. 2007-2013 (Indykatywny Plan Inwestycyjny - podpisana preumowa na dofinansowanie). Planowana realizacja 2010-2013.</t>
  </si>
  <si>
    <t>Zakończono budowę boisk sportowych w ramach Programu "Moje boisko-ORLIKI 2012" z dofinansowaniem z Urzędu Marszałkowskiego i budżetu państwa po 333tys.zł. (dotacja przekazana w 2008r.). Wykonano zaplecze sanitarno-szatniowe z podjazdem dla osób niepełnosprawnych,  nawierzchnię boiska do piłki nożnej z trawy syntetycznej o powierzchni 173m2 , boiska wielofunkcyjnego do koszykówki i siatkówki z poliuretanu o powierzchni 308m2 wraz ze sprzętem sportowym (bramki, kosze, słupki), ciągi komunikacyjne z POLBRUKu (pow.613,1m2), zagospodarowano teren zielenią i małą architekturą.</t>
  </si>
  <si>
    <t>Łącznik  budynku II Liceum Ogólnokształcącego im. Władysława Broniewskiego</t>
  </si>
  <si>
    <t>Rozstrzygnięto konkurs na  koncepcję zagospodarowania Rynku. Planowane zlecenie opracowania dokumentacji technicznej w 2010r.</t>
  </si>
  <si>
    <t>Zakończono budowę boisk w ramach Programu "Moje boisko-ORLIKI 2012"(dokończenie budowy zaplecza) z dofinansowaniem z Urzędu Marszałkowskiego i budżetu państwa po 333tys.zł.(dotacja przekazana w 2008r.).</t>
  </si>
  <si>
    <t>Załącznik nr 2</t>
  </si>
  <si>
    <t>Nazwa inwestycji</t>
  </si>
  <si>
    <t>Dział rozdział                    §</t>
  </si>
  <si>
    <t>Plan po zmianach</t>
  </si>
  <si>
    <t>Zakres rzeczowy</t>
  </si>
  <si>
    <t>ulica Lubiatowska</t>
  </si>
  <si>
    <t>600-60015               § 6050</t>
  </si>
  <si>
    <t>Osiedle Bukowe - drogi</t>
  </si>
  <si>
    <t>600-60016               § 6050</t>
  </si>
  <si>
    <t>Osiedle Unii Europejskiej -drogi</t>
  </si>
  <si>
    <t>600-60016             § 6050</t>
  </si>
  <si>
    <t>Osiedle Topolowe - drogi</t>
  </si>
  <si>
    <t>600-60016           § 6050</t>
  </si>
  <si>
    <t>ulica Kosynierów</t>
  </si>
  <si>
    <t>600-60016            § 6050</t>
  </si>
  <si>
    <t>ul. Rzeczna                                                                (dojazd do Specj.Ośrodka Szkolno-Wych.)</t>
  </si>
  <si>
    <t>Osiedle Lipowe - drogi</t>
  </si>
  <si>
    <t>Osiedle Podgórne-Batalionów Chłopskich - drogi</t>
  </si>
  <si>
    <t>Modernizacja rejonu ulic Tytusa Chałubińskiego-Leśna-Promykowa</t>
  </si>
  <si>
    <t>Parking przy ulicy Na Skarpie-Eugeniusza Kwiatkowskiego</t>
  </si>
  <si>
    <t>Budowa łącznika ulic Dywizji Drezdeńskiej - Przyjaźni</t>
  </si>
  <si>
    <t xml:space="preserve">Dokonano naprawy dachu warsztatu w ZS Nr 10, w Gimnazjum nr 11, SP Nr 13, ZS Nr 7, 9 i 11, ponadto w jednostkach oświatowych  wymieniono stolarkę okienną i drzwiową, dokonano remontów sanitariatów i pomieszczeń.  </t>
  </si>
  <si>
    <t xml:space="preserve">Wykonano remont nawierzchni drogowej, korytarza, częściowo wymieniono stolarkę okienną w budynku CKU. </t>
  </si>
  <si>
    <t>Modernizacja pomieszczeń Szkolnego Schroniska Młodzieżowego.</t>
  </si>
  <si>
    <t>Inwestycja planowana do realizacji w 2010 roku (pod warunkiem otrzymania dofinansowania ze środków UE).</t>
  </si>
  <si>
    <t>Zadanie planowane do dofinansowania ze środków zewnętrznych (oczekuje się na ocenę merytoryczną II stopnia wniosku aplikacyjnego). Inwestycja objęła Przedszkole Nr 19, gdzie docieplono ściany zewnętrzne, wymieniono okna, instalację centralnego ogrzewania. ponadto opracowano dokumentację - audyty energetyczne dotyczące szkół objętych projektem.</t>
  </si>
  <si>
    <t>Dokonano modernizacji Przedszkoli nr: 10, 8, 23, 15, 13, 12 i Przedszkola Integracyjnego poprzez przebudowę łazienek dla dzieci, wymianę instalacji wodociągowej, kanalizacyjnej i elektrycznej, , roboty stolarskie, malarskie, glazurnicze, posadzkarskie. Ponadto wymieniono okna, drzwi, przebudowano instalację centralnego ogrzewania.</t>
  </si>
  <si>
    <t>W ZS Nr 10 wykonano fundamenty pod podnośnik w budynku warsztatów szkolnych, wzmocniono ściany i dokonano remontu pomieszczeń. Częściowo wyremontowano drogę dojazdową do budynku. Remonty pomieszczeń objęły również ZS Nr 7 i 9.</t>
  </si>
  <si>
    <t>Przeprowadzono kompleksową wymianę instalacji elektrycznej w oddziale "Bolek i Lolek" oraz  dokonano zabudowy tarasu w oddziale "Skrzat" w celi zwiększenia metrażu z przeznaczeniem na bawialnię.</t>
  </si>
  <si>
    <t>W 2009r. z uwagi na ograniczone środki nie przystąpiono do realizacji tego zadania. Planowane zlecenie opracowania dokumentacji technicznej na podświetlenie Kościoła p.w. Św.Józefa w 2011r.</t>
  </si>
  <si>
    <t>Realizacja zadania w 2010 roku w dziale 801 pod warunkiem otrzynamia dofiannsowania ze środków UE.</t>
  </si>
  <si>
    <r>
      <t>Kontynuacja budowy 4 budynków z mieszkaniami socjalnymi przy ulicy Przemysłowej. Zakończono budowę 2 budynków (każdy budynek po 24 mieszkania socjalne o powierzchni użytkowej 793,08m</t>
    </r>
    <r>
      <rPr>
        <vertAlign val="superscript"/>
        <sz val="9"/>
        <rFont val="Calibri"/>
        <family val="2"/>
      </rPr>
      <t xml:space="preserve">2 </t>
    </r>
    <r>
      <rPr>
        <sz val="9"/>
        <rFont val="Calibri"/>
        <family val="2"/>
      </rPr>
      <t>i kubaturze 3698m</t>
    </r>
    <r>
      <rPr>
        <vertAlign val="superscript"/>
        <sz val="9"/>
        <rFont val="Calibri"/>
        <family val="2"/>
      </rPr>
      <t>3</t>
    </r>
    <r>
      <rPr>
        <sz val="9"/>
        <rFont val="Calibri"/>
        <family val="2"/>
      </rPr>
      <t>; w trakcie budowa 2 następnych (48 mieszkań); termin realizacji 05.2010r. W 2009r. zakończono realizację zewnętrznej kanalizacji sanitarnej i deszczowej; w trakcie roboty wewnętrzne (zaawansowanie robót odpowiednio:  podłogi i posadzki (67%); stolarka drzwiowa (50%), instalacja wodociągowa (83%), instalacja kanalizacji sanitarnej (50%), instalacja elektryczna (40%). Ponadto zatwierdzono lokalizację nowych budynków z mieszkaniami komunalnymi przy ulicy H.Modrzejewskiej-Gnieźnieńskiej i ulicy Lechickiej. Zawarto umowę na wykonanie dokumentacji technicznej, termin opracowania odpowiednio: 26.02.2010r., 18.02.2010r.</t>
    </r>
  </si>
  <si>
    <t xml:space="preserve">Inwestycja w trakcie realizacji, wspólna z MWiK (Miasto - drogi wraz z oświetleniem, MWiK - sieci wod.-kan.). W 2009r.  wykonano 643mb kanalizacji sanitarnej, 744mb kanalizacji deszczowej, 1183mb wodociągu (31,5% zaawansowania);  290,7 mb ulicy Lnianej o szerokości 5 m i 71 mb o szerokości 6m wraz ze zjazdami, poboczami i nawierzchnią z trylinki oraz rozpoczęto następny odcinek ul. Lnianej o dł. 122m o szer. 6m (zakończono podbudowę); planowany termin zakończenia 29.10.2011r.                                                                 </t>
  </si>
  <si>
    <t>600-60017            § 6050</t>
  </si>
  <si>
    <t>Przebudowa Rynku Staromiejskiego</t>
  </si>
  <si>
    <t>Budownictwo mieszkaniowe</t>
  </si>
  <si>
    <t>700-70095                § 6050</t>
  </si>
  <si>
    <t>Rozbudowa Cmentarza Komunalnego</t>
  </si>
  <si>
    <t>710-71035           § 6050</t>
  </si>
  <si>
    <t>Rezerwa na inwestycje zakończone</t>
  </si>
  <si>
    <t>758-75818           § 6800</t>
  </si>
  <si>
    <t>801-80101               § 6050</t>
  </si>
  <si>
    <t>801-80101              § 6050</t>
  </si>
  <si>
    <t>801-80101           § 6050</t>
  </si>
  <si>
    <t>Sala sportowa przy Gimnazjum Nr 6 ,                                                ul.Stanisława Dąbka</t>
  </si>
  <si>
    <t>801-80110              § 6050</t>
  </si>
  <si>
    <t>801-80120                   § 6050</t>
  </si>
  <si>
    <t>900-90001            § 6050</t>
  </si>
  <si>
    <t>ul. Różana - Lniana                                              (porządkowanie gospodarki wodno-ściekowej)</t>
  </si>
  <si>
    <t>Uzbrojenie Osiedla Podgórne-Batalionów Chłopskich</t>
  </si>
  <si>
    <t xml:space="preserve">Uzbrojenie Osiedla Chełmoniewo </t>
  </si>
  <si>
    <t>Budowa schroniska dla zwierząt</t>
  </si>
  <si>
    <t>900-90013          § 6050</t>
  </si>
  <si>
    <t>Oświetlenie iluminacyjne</t>
  </si>
  <si>
    <t>Dokumentacja pod przyszłe inwestycje</t>
  </si>
  <si>
    <t>900-90095           § 6050</t>
  </si>
  <si>
    <t>Załącznik nr 1</t>
  </si>
  <si>
    <t>Inwestycyjne inicjatywy społeczne</t>
  </si>
  <si>
    <t>Uzbrojenie terenów pod budownictwo mieszkaniowe</t>
  </si>
  <si>
    <t>900-90095          § 6050</t>
  </si>
  <si>
    <t>Uzbrojenie terenu pod ogródki działkowe przy ul. Władysława IV-go</t>
  </si>
  <si>
    <t>900-90095               § 6050</t>
  </si>
  <si>
    <t>Kolektor północny</t>
  </si>
  <si>
    <t>900-90095             § 6050</t>
  </si>
  <si>
    <t>Budowa szaletów miejskich</t>
  </si>
  <si>
    <t>Modernizacja Bałtyckiego Teatru Dramatycznego</t>
  </si>
  <si>
    <t>921-92106              § 6050</t>
  </si>
  <si>
    <t>Filharmonia - sala koncertowa</t>
  </si>
  <si>
    <t>921-92108                         § 6050</t>
  </si>
  <si>
    <t xml:space="preserve">Modernizacja stadionu "Bałtyk"    </t>
  </si>
  <si>
    <t>926-92601            § 6050</t>
  </si>
  <si>
    <t>Boiska sportowe na Osiedlu Wenedów</t>
  </si>
  <si>
    <t>926-92601         § 6050</t>
  </si>
  <si>
    <t>926-92601                § 6050</t>
  </si>
  <si>
    <t>Elewacja budynku II Liceum Ogólnokształcącego                                                  im. Władysława Broniewskiego</t>
  </si>
  <si>
    <t>801-80195                     § 6050</t>
  </si>
  <si>
    <t>926-92601        § 6050</t>
  </si>
  <si>
    <t>System gospodarki odpadami oraz budowa zakładu termicznego przekształcania odpadów dla miast i gmin Pomorza Środkowego</t>
  </si>
  <si>
    <t xml:space="preserve">Wykonanie </t>
  </si>
  <si>
    <t>Ulica Kamieniarska -inwestycja zakończona</t>
  </si>
  <si>
    <t>Budynek mieszkalny przy ulicy Batalionów Chłopskich - inwestycja zakończona</t>
  </si>
  <si>
    <t>Planowane zlecenie opracowania dokumentacji technicznej uzbrojenia terenu osiedla wraz z koncepcją drogową (po uchwaleniu zmian do miejscowego planu zagospodarowania przestrzennego).</t>
  </si>
  <si>
    <t>Uzbrojenie Osiedla Wenedów - inwestycja zakończona</t>
  </si>
  <si>
    <t>Opracowano metrykę przejazdową przejazdu użytku publicznego położonego na przecięciu wąskotorowej linii kolejowej Koszalin-Bobolice z ul. Wenedów.</t>
  </si>
  <si>
    <t>Odstąpiono od umowy na opracowanie dokumentacji technicznej budowy ulicy Odrodzenia z winy projektanta (znaczne przekroczenie terminu wykonania). Zawarto  umowę  z  innym projektantem. Termin opracowania dokumentacji 15.12.2010r.</t>
  </si>
  <si>
    <t>900-90095  6050</t>
  </si>
  <si>
    <t>Inwestycyjne inicjatywy społeczne - poz. nr 6 ulica Saperów - inwestycja zakończona</t>
  </si>
  <si>
    <t>W trakcie opracowania dokumentacja techniczna budowy dróg na osiedlu -ulica Małopolska-Śląska (termin opracowania 22.04.2010r.). Przygotowano materiały przetargowe na dokumentację techniczną budowy ulicy J.Jelec. Planowany termin zlecenia - 2010r.</t>
  </si>
  <si>
    <t>Opracowano dokumentację techniczną  budowy ulicy oraz  rozstrzygnięto przetarg na realizację; termin realizacji - 2010r.</t>
  </si>
  <si>
    <t>Kontynuacja budowy dróg na osiedlu. Opracowano dokumentację techniczną budowy ulicy Śliwkowej (150m) wraz z  uzbrojeniem, przeprowadzono przetarg na realizację i wybrano wykonawcę. Termin realizacji 10.06.2010r.</t>
  </si>
  <si>
    <t xml:space="preserve"> - </t>
  </si>
  <si>
    <t>W związku z planowaną likwidacją ogrodów przy ul.J. Fałata zlecono opracowanie dokumentacji technicznej budowy uzbrojenia terenu pod ogródki działkowe. Termin opracowania 01.07.2010r..</t>
  </si>
  <si>
    <t>Inwestycja wspólna z Politechniką Koszalińską.  Rozstrzygnięto przetarg na realizację inwestycji (PK) oraz rozpoczęto realizację.  Zaawansowanie robót 6,63 % całości zadania. Wykonano: fundamenty, ściany fundamentowe i piwniczne części zapleczowej (70% zaawansowania), słupy żelbetowe budynku hali (45%), ściany żelbetowe budynku hali (10%), podłoża pod posadzki (3%), podłoża w części zapleczowej (40%), niwelacja terenu (50%), zjazdy drogowe do drogi publicznej (100%), przyłącze wodociągowe wraz ze studnią wodomierzową (80%), kanalizację deszczową (60%),  odwodnienie dróg i parkingów (50%). Planowane zakończenie w 2012r. Inwestycja z dofinansowaniem ze środków UE w ramach Regionalnego Programu Operacyjnego Woj.Zach. 2007-2013 (Indykatywny Plan Inwestycyjny, podpisana umowa na dofinansowanie) oraz z Ministerstwa Sportu i Turystyki w wysokości 8 mln.zł. (dla Miasta Koszalin), a także 11,7 mln z Ministerstwa Nauki i Szkolnictwa Wyższego(dla Politechniki Koszalińskiej).</t>
  </si>
  <si>
    <t>Dział 500</t>
  </si>
  <si>
    <t>Remont odcinka ul. Zwycięstwa</t>
  </si>
  <si>
    <t>ul. Kwiatkowskiego</t>
  </si>
  <si>
    <t>Remont obiektów mostowych (ul. Monte Cassino)</t>
  </si>
  <si>
    <t>Remont skrzyżowania ul. Monte Cassino - Fałata</t>
  </si>
  <si>
    <t>ul. Mieszka I-go (od ul. BOWiD do wiaduktu)</t>
  </si>
  <si>
    <t>Ewidencja dróg</t>
  </si>
  <si>
    <t>Zakupiono i zamontowano nowe urządzenia zabawowe na placu zabaw przy ul. Na Skarpie 17 oraz opracowano dokumentację techniczną na zagospodarowanie boisk tymczasowych i placów zabaw dla dzieci na Osiedlu Unii Europejskiej.</t>
  </si>
  <si>
    <t>900-90095           § 6300</t>
  </si>
  <si>
    <t>Miasto uzależniło pomoc finansowa od przekazania PGK Sp z o.o. działki w użytkowanie wieczyste z przeznaczeniem na rozbudowę  Zakładu Odzysku Odpadów. Do transakcji nie doszło w 2009 roku.</t>
  </si>
  <si>
    <t>( w tys. zł.)</t>
  </si>
  <si>
    <t>Lp.</t>
  </si>
  <si>
    <t>Remont ul. Kędzierzyńskiej</t>
  </si>
  <si>
    <t>Opracowano projekt oświetlenia chodnika przy ul. BOWiD, zakończono roboty budowlane polegające na budowie chodnika na odcinku od ul. Mieszka I do ul. BOWiD.</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</si>
</sst>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Tak&quot;;&quot;Tak&quot;;&quot;Nie&quot;"/>
    <numFmt numFmtId="174" formatCode="&quot;Prawda&quot;;&quot;Prawda&quot;;&quot;Fałsz&quot;"/>
    <numFmt numFmtId="175" formatCode="&quot;Włączone&quot;;&quot;Włączone&quot;;&quot;Wyłączone&quot;"/>
    <numFmt numFmtId="176" formatCode="[$€-2]\ #,##0.00_);[Red]\([$€-2]\ #,##0.00\)"/>
    <numFmt numFmtId="177" formatCode="#,##0.0"/>
  </numFmts>
  <fonts count="20">
    <font>
      <sz val="10"/>
      <name val="Arial CE"/>
      <family val="0"/>
    </font>
    <font>
      <b/>
      <sz val="10"/>
      <name val="Arial CE"/>
      <family val="0"/>
    </font>
    <font>
      <b/>
      <sz val="12"/>
      <name val="Calibri"/>
      <family val="2"/>
    </font>
    <font>
      <sz val="10"/>
      <name val="Calibri"/>
      <family val="2"/>
    </font>
    <font>
      <b/>
      <sz val="10"/>
      <name val="Calibri"/>
      <family val="2"/>
    </font>
    <font>
      <sz val="8"/>
      <name val="Calibri"/>
      <family val="2"/>
    </font>
    <font>
      <i/>
      <sz val="9"/>
      <name val="Calibri"/>
      <family val="2"/>
    </font>
    <font>
      <b/>
      <sz val="9"/>
      <name val="Calibri"/>
      <family val="2"/>
    </font>
    <font>
      <sz val="9"/>
      <name val="Calibri"/>
      <family val="2"/>
    </font>
    <font>
      <b/>
      <sz val="14"/>
      <name val="Calibri"/>
      <family val="2"/>
    </font>
    <font>
      <sz val="14"/>
      <name val="Calibri"/>
      <family val="2"/>
    </font>
    <font>
      <b/>
      <i/>
      <sz val="11"/>
      <name val="Calibri"/>
      <family val="2"/>
    </font>
    <font>
      <b/>
      <i/>
      <sz val="11"/>
      <name val="Arial CE"/>
      <family val="0"/>
    </font>
    <font>
      <i/>
      <sz val="11"/>
      <name val="Calibri"/>
      <family val="2"/>
    </font>
    <font>
      <i/>
      <sz val="10"/>
      <name val="Calibri"/>
      <family val="2"/>
    </font>
    <font>
      <b/>
      <i/>
      <sz val="13"/>
      <name val="Calibri"/>
      <family val="2"/>
    </font>
    <font>
      <i/>
      <sz val="13"/>
      <name val="Calibri"/>
      <family val="2"/>
    </font>
    <font>
      <b/>
      <i/>
      <sz val="12"/>
      <name val="Calibri"/>
      <family val="2"/>
    </font>
    <font>
      <sz val="12"/>
      <name val="Calibri"/>
      <family val="2"/>
    </font>
    <font>
      <vertAlign val="superscript"/>
      <sz val="9"/>
      <name val="Calibri"/>
      <family val="2"/>
    </font>
  </fonts>
  <fills count="2">
    <fill>
      <patternFill/>
    </fill>
    <fill>
      <patternFill patternType="gray125"/>
    </fill>
  </fills>
  <borders count="33">
    <border>
      <left/>
      <right/>
      <top/>
      <bottom/>
      <diagonal/>
    </border>
    <border>
      <left style="thin"/>
      <right style="thin"/>
      <top style="thin"/>
      <bottom style="thin"/>
    </border>
    <border>
      <left style="thin"/>
      <right style="thin"/>
      <top style="thin"/>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style="double"/>
      <bottom style="double"/>
    </border>
    <border>
      <left style="thin"/>
      <right>
        <color indexed="63"/>
      </right>
      <top style="double"/>
      <bottom style="double"/>
    </border>
    <border>
      <left>
        <color indexed="63"/>
      </left>
      <right style="thin"/>
      <top style="double"/>
      <bottom style="double"/>
    </border>
    <border>
      <left style="thin"/>
      <right style="thin"/>
      <top style="double"/>
      <bottom style="double"/>
    </border>
    <border>
      <left style="medium"/>
      <right style="thin"/>
      <top style="double"/>
      <bottom style="double"/>
    </border>
    <border>
      <left style="thin"/>
      <right style="thin"/>
      <top style="double"/>
      <bottom style="mediu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color indexed="63"/>
      </left>
      <right style="medium"/>
      <top style="double"/>
      <bottom style="double"/>
    </border>
    <border>
      <left style="thin"/>
      <right style="medium"/>
      <top style="double"/>
      <bottom style="medium"/>
    </border>
    <border>
      <left>
        <color indexed="63"/>
      </left>
      <right>
        <color indexed="63"/>
      </right>
      <top style="thin"/>
      <bottom style="thin"/>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color indexed="63"/>
      </top>
      <bottom style="medium"/>
    </border>
    <border>
      <left style="thin"/>
      <right style="medium"/>
      <top>
        <color indexed="63"/>
      </top>
      <bottom>
        <color indexed="63"/>
      </bottom>
    </border>
    <border>
      <left style="thin"/>
      <right style="medium"/>
      <top>
        <color indexed="63"/>
      </top>
      <bottom style="thin"/>
    </border>
    <border>
      <left style="medium"/>
      <right style="thin"/>
      <top>
        <color indexed="63"/>
      </top>
      <bottom>
        <color indexed="63"/>
      </botto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4">
    <xf numFmtId="0" fontId="0" fillId="0" borderId="0" xfId="0" applyAlignment="1">
      <alignment/>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0" xfId="0" applyFont="1" applyAlignment="1">
      <alignment horizontal="center" vertical="center" wrapText="1"/>
    </xf>
    <xf numFmtId="0" fontId="4" fillId="0" borderId="0" xfId="0" applyFont="1" applyBorder="1" applyAlignment="1">
      <alignment horizontal="right" vertical="center"/>
    </xf>
    <xf numFmtId="0" fontId="3" fillId="0" borderId="0" xfId="0" applyFont="1" applyAlignment="1">
      <alignment horizontal="center"/>
    </xf>
    <xf numFmtId="0" fontId="3" fillId="0" borderId="1" xfId="0" applyFont="1" applyBorder="1" applyAlignment="1">
      <alignment horizontal="left" vertical="center" wrapText="1"/>
    </xf>
    <xf numFmtId="177" fontId="3" fillId="0" borderId="1" xfId="0" applyNumberFormat="1" applyFont="1" applyBorder="1" applyAlignment="1">
      <alignment vertical="center" wrapText="1"/>
    </xf>
    <xf numFmtId="177" fontId="3" fillId="0" borderId="1" xfId="0" applyNumberFormat="1" applyFont="1" applyBorder="1" applyAlignment="1">
      <alignment horizontal="right" vertical="center" wrapText="1"/>
    </xf>
    <xf numFmtId="0" fontId="3" fillId="0" borderId="0" xfId="0" applyFont="1" applyAlignment="1">
      <alignment/>
    </xf>
    <xf numFmtId="0" fontId="4" fillId="0" borderId="3" xfId="0" applyFont="1" applyBorder="1" applyAlignment="1">
      <alignment horizontal="center" vertical="center" wrapText="1"/>
    </xf>
    <xf numFmtId="0" fontId="2" fillId="0" borderId="3"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vertical="center" wrapText="1"/>
    </xf>
    <xf numFmtId="0" fontId="13" fillId="0" borderId="0" xfId="0" applyFont="1" applyAlignment="1">
      <alignment horizontal="center"/>
    </xf>
    <xf numFmtId="177" fontId="11" fillId="0" borderId="1" xfId="0" applyNumberFormat="1" applyFont="1" applyBorder="1" applyAlignment="1">
      <alignment horizontal="righ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6" xfId="0" applyFont="1" applyBorder="1" applyAlignment="1">
      <alignment horizontal="center" vertical="center" wrapText="1"/>
    </xf>
    <xf numFmtId="3" fontId="5" fillId="0" borderId="7" xfId="0" applyNumberFormat="1" applyFont="1" applyBorder="1" applyAlignment="1">
      <alignment horizontal="center" vertical="center" wrapText="1"/>
    </xf>
    <xf numFmtId="0" fontId="5" fillId="0" borderId="8" xfId="0" applyFont="1" applyBorder="1" applyAlignment="1">
      <alignment horizontal="center" vertical="center" wrapText="1"/>
    </xf>
    <xf numFmtId="3"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3"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177" fontId="3" fillId="0" borderId="2" xfId="0" applyNumberFormat="1" applyFont="1" applyBorder="1" applyAlignment="1">
      <alignment vertical="center" wrapText="1"/>
    </xf>
    <xf numFmtId="177" fontId="11" fillId="0" borderId="1" xfId="0" applyNumberFormat="1" applyFont="1" applyBorder="1" applyAlignment="1">
      <alignment vertical="center" wrapText="1"/>
    </xf>
    <xf numFmtId="177" fontId="3" fillId="0" borderId="1" xfId="0" applyNumberFormat="1" applyFont="1" applyBorder="1" applyAlignment="1">
      <alignment horizontal="center" vertical="center" wrapText="1"/>
    </xf>
    <xf numFmtId="177" fontId="14" fillId="0" borderId="1" xfId="0" applyNumberFormat="1" applyFont="1" applyBorder="1" applyAlignment="1">
      <alignment vertical="center" wrapText="1"/>
    </xf>
    <xf numFmtId="3" fontId="3" fillId="0" borderId="10" xfId="0" applyNumberFormat="1" applyFont="1" applyBorder="1" applyAlignment="1">
      <alignment horizontal="center" vertical="center" wrapText="1"/>
    </xf>
    <xf numFmtId="0" fontId="15" fillId="0" borderId="11" xfId="0" applyFont="1" applyBorder="1" applyAlignment="1">
      <alignment horizontal="center"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177" fontId="11" fillId="0" borderId="14" xfId="0" applyNumberFormat="1" applyFont="1" applyBorder="1" applyAlignment="1">
      <alignment horizontal="right" vertical="center"/>
    </xf>
    <xf numFmtId="172" fontId="15" fillId="0" borderId="0" xfId="0" applyNumberFormat="1" applyFont="1" applyBorder="1" applyAlignment="1">
      <alignment vertical="center"/>
    </xf>
    <xf numFmtId="0" fontId="15" fillId="0" borderId="0" xfId="0" applyFont="1" applyBorder="1" applyAlignment="1">
      <alignment vertical="center"/>
    </xf>
    <xf numFmtId="0" fontId="15" fillId="0" borderId="15" xfId="0" applyFont="1" applyBorder="1" applyAlignment="1">
      <alignment horizontal="center" vertical="center"/>
    </xf>
    <xf numFmtId="0" fontId="15" fillId="0" borderId="13" xfId="0" applyFont="1" applyBorder="1" applyAlignment="1">
      <alignment horizontal="left" vertical="center" wrapText="1"/>
    </xf>
    <xf numFmtId="0" fontId="17" fillId="0" borderId="15" xfId="0" applyFont="1" applyBorder="1" applyAlignment="1">
      <alignment horizontal="center" vertical="center"/>
    </xf>
    <xf numFmtId="0" fontId="17" fillId="0" borderId="12" xfId="0" applyFont="1" applyBorder="1" applyAlignment="1">
      <alignment horizontal="left" vertical="center"/>
    </xf>
    <xf numFmtId="0" fontId="17" fillId="0" borderId="13" xfId="0" applyFont="1" applyBorder="1" applyAlignment="1">
      <alignment horizontal="left" vertical="center" wrapText="1"/>
    </xf>
    <xf numFmtId="0" fontId="17" fillId="0" borderId="0" xfId="0" applyFont="1" applyBorder="1" applyAlignment="1">
      <alignment vertical="center"/>
    </xf>
    <xf numFmtId="177" fontId="11" fillId="0" borderId="16" xfId="0" applyNumberFormat="1" applyFont="1" applyBorder="1" applyAlignment="1">
      <alignment horizontal="right" vertical="center"/>
    </xf>
    <xf numFmtId="0" fontId="18" fillId="0" borderId="0" xfId="0" applyFont="1" applyBorder="1" applyAlignment="1">
      <alignment vertical="center"/>
    </xf>
    <xf numFmtId="0" fontId="14" fillId="0" borderId="0" xfId="0" applyFont="1" applyAlignment="1">
      <alignment vertical="center" wrapText="1"/>
    </xf>
    <xf numFmtId="177" fontId="14" fillId="0" borderId="1" xfId="0" applyNumberFormat="1" applyFont="1" applyBorder="1" applyAlignment="1">
      <alignment horizontal="right" vertical="center" wrapText="1"/>
    </xf>
    <xf numFmtId="177" fontId="14" fillId="0" borderId="2" xfId="0" applyNumberFormat="1" applyFont="1" applyBorder="1" applyAlignment="1">
      <alignment vertical="center" wrapText="1"/>
    </xf>
    <xf numFmtId="177" fontId="14" fillId="0" borderId="17" xfId="0" applyNumberFormat="1" applyFont="1" applyBorder="1" applyAlignment="1">
      <alignment vertical="center" wrapText="1"/>
    </xf>
    <xf numFmtId="177" fontId="14" fillId="0" borderId="18" xfId="0" applyNumberFormat="1" applyFont="1" applyBorder="1" applyAlignment="1">
      <alignment vertical="center" wrapText="1"/>
    </xf>
    <xf numFmtId="177" fontId="14" fillId="0" borderId="1" xfId="0" applyNumberFormat="1" applyFont="1" applyBorder="1" applyAlignment="1">
      <alignment horizontal="center" vertical="center" wrapText="1"/>
    </xf>
    <xf numFmtId="177" fontId="14" fillId="0" borderId="0" xfId="0" applyNumberFormat="1" applyFont="1" applyAlignment="1">
      <alignment vertical="center" wrapText="1"/>
    </xf>
    <xf numFmtId="177" fontId="15" fillId="0" borderId="14" xfId="0" applyNumberFormat="1" applyFont="1" applyBorder="1" applyAlignment="1">
      <alignment horizontal="right" vertical="center"/>
    </xf>
    <xf numFmtId="177" fontId="17" fillId="0" borderId="14" xfId="0" applyNumberFormat="1" applyFont="1" applyBorder="1" applyAlignment="1">
      <alignment horizontal="right" vertical="center"/>
    </xf>
    <xf numFmtId="177" fontId="2" fillId="0" borderId="16" xfId="0" applyNumberFormat="1" applyFont="1" applyBorder="1" applyAlignment="1">
      <alignment horizontal="right" vertical="center"/>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5" fillId="0" borderId="2" xfId="0" applyFont="1" applyBorder="1" applyAlignment="1">
      <alignment horizontal="center" vertical="center" wrapText="1"/>
    </xf>
    <xf numFmtId="0" fontId="6" fillId="0" borderId="8" xfId="0" applyFont="1" applyBorder="1" applyAlignment="1">
      <alignment horizontal="center" vertical="center" wrapText="1"/>
    </xf>
    <xf numFmtId="0" fontId="8" fillId="0" borderId="8" xfId="0" applyFont="1" applyBorder="1" applyAlignment="1">
      <alignment horizontal="left" vertical="center" wrapText="1"/>
    </xf>
    <xf numFmtId="0" fontId="8" fillId="0" borderId="8" xfId="0" applyNumberFormat="1" applyFont="1" applyBorder="1" applyAlignment="1">
      <alignment horizontal="left" vertical="center" wrapText="1"/>
    </xf>
    <xf numFmtId="0" fontId="3" fillId="0" borderId="19" xfId="0" applyFont="1" applyBorder="1" applyAlignment="1">
      <alignment horizontal="center" vertical="center" wrapText="1"/>
    </xf>
    <xf numFmtId="0" fontId="8" fillId="0" borderId="20" xfId="0" applyFont="1" applyBorder="1" applyAlignment="1">
      <alignment horizontal="left" vertical="center" wrapText="1"/>
    </xf>
    <xf numFmtId="0" fontId="8" fillId="0" borderId="0" xfId="0" applyFont="1" applyAlignment="1">
      <alignment vertical="center" wrapText="1"/>
    </xf>
    <xf numFmtId="0" fontId="8" fillId="0" borderId="8" xfId="0" applyFont="1" applyBorder="1" applyAlignment="1">
      <alignment vertical="center" wrapText="1"/>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8" fillId="0" borderId="0" xfId="0" applyFont="1" applyAlignment="1">
      <alignment horizontal="left" vertical="center" wrapText="1"/>
    </xf>
    <xf numFmtId="3" fontId="11" fillId="0" borderId="9" xfId="0" applyNumberFormat="1"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9" fillId="0" borderId="0" xfId="0" applyFont="1" applyBorder="1" applyAlignment="1">
      <alignment horizontal="left" vertical="center" wrapText="1"/>
    </xf>
    <xf numFmtId="0" fontId="10" fillId="0" borderId="0" xfId="0" applyFont="1" applyAlignment="1">
      <alignment horizontal="left"/>
    </xf>
    <xf numFmtId="177" fontId="14" fillId="0" borderId="2" xfId="0" applyNumberFormat="1" applyFont="1" applyBorder="1" applyAlignment="1">
      <alignment vertical="center" wrapText="1"/>
    </xf>
    <xf numFmtId="177" fontId="14" fillId="0" borderId="17" xfId="0" applyNumberFormat="1" applyFont="1" applyBorder="1" applyAlignment="1">
      <alignment vertical="center" wrapText="1"/>
    </xf>
    <xf numFmtId="177" fontId="14" fillId="0" borderId="18" xfId="0" applyNumberFormat="1" applyFont="1" applyBorder="1" applyAlignment="1">
      <alignment vertical="center" wrapText="1"/>
    </xf>
    <xf numFmtId="177" fontId="3" fillId="0" borderId="2" xfId="0" applyNumberFormat="1" applyFont="1" applyBorder="1" applyAlignment="1">
      <alignment vertical="center" wrapText="1"/>
    </xf>
    <xf numFmtId="177" fontId="3" fillId="0" borderId="17" xfId="0" applyNumberFormat="1" applyFont="1" applyBorder="1" applyAlignment="1">
      <alignment vertical="center" wrapText="1"/>
    </xf>
    <xf numFmtId="177" fontId="3" fillId="0" borderId="18" xfId="0" applyNumberFormat="1" applyFont="1" applyBorder="1" applyAlignment="1">
      <alignment vertical="center" wrapText="1"/>
    </xf>
    <xf numFmtId="0" fontId="6" fillId="0" borderId="28" xfId="0" applyFont="1" applyBorder="1" applyAlignment="1">
      <alignment horizontal="right" vertical="center" wrapText="1"/>
    </xf>
    <xf numFmtId="0" fontId="0" fillId="0" borderId="28" xfId="0" applyBorder="1" applyAlignment="1">
      <alignment horizontal="right" vertical="center" wrapText="1"/>
    </xf>
    <xf numFmtId="0" fontId="8" fillId="0" borderId="20"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5" fillId="0" borderId="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2"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8" fillId="0" borderId="20" xfId="0" applyNumberFormat="1" applyFont="1" applyBorder="1" applyAlignment="1">
      <alignment horizontal="left" vertical="center" wrapText="1"/>
    </xf>
    <xf numFmtId="0" fontId="0" fillId="0" borderId="29" xfId="0" applyBorder="1" applyAlignment="1">
      <alignment horizontal="left" wrapText="1"/>
    </xf>
    <xf numFmtId="0" fontId="0" fillId="0" borderId="30" xfId="0" applyBorder="1" applyAlignment="1">
      <alignment horizontal="lef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2"/>
  <sheetViews>
    <sheetView tabSelected="1" workbookViewId="0" topLeftCell="A139">
      <selection activeCell="A146" sqref="A146:A148"/>
    </sheetView>
  </sheetViews>
  <sheetFormatPr defaultColWidth="9.00390625" defaultRowHeight="12.75"/>
  <cols>
    <col min="1" max="1" width="4.25390625" style="7" customWidth="1"/>
    <col min="2" max="2" width="34.25390625" style="1" customWidth="1"/>
    <col min="3" max="3" width="7.875" style="3" customWidth="1"/>
    <col min="4" max="4" width="10.75390625" style="1" customWidth="1"/>
    <col min="5" max="5" width="11.00390625" style="1" customWidth="1"/>
    <col min="6" max="6" width="11.125" style="1" customWidth="1"/>
    <col min="7" max="7" width="8.25390625" style="50" customWidth="1"/>
    <col min="8" max="8" width="6.75390625" style="50" customWidth="1"/>
    <col min="9" max="9" width="52.375" style="1" customWidth="1"/>
    <col min="10" max="10" width="22.625" style="1" customWidth="1"/>
    <col min="11" max="16384" width="9.125" style="13" customWidth="1"/>
  </cols>
  <sheetData>
    <row r="1" ht="12.75">
      <c r="I1" s="8" t="s">
        <v>194</v>
      </c>
    </row>
    <row r="2" spans="1:10" ht="24" customHeight="1">
      <c r="A2" s="79" t="s">
        <v>171</v>
      </c>
      <c r="B2" s="80"/>
      <c r="C2" s="80"/>
      <c r="D2" s="80"/>
      <c r="E2" s="80"/>
      <c r="F2" s="80"/>
      <c r="G2" s="80"/>
      <c r="H2" s="80"/>
      <c r="I2" s="80"/>
      <c r="J2" s="80"/>
    </row>
    <row r="3" ht="12.75">
      <c r="B3" s="2"/>
    </row>
    <row r="4" spans="7:8" ht="16.5" customHeight="1" thickBot="1">
      <c r="G4" s="87" t="s">
        <v>321</v>
      </c>
      <c r="H4" s="88"/>
    </row>
    <row r="5" spans="1:10" s="17" customFormat="1" ht="41.25">
      <c r="A5" s="22" t="s">
        <v>322</v>
      </c>
      <c r="B5" s="23" t="s">
        <v>219</v>
      </c>
      <c r="C5" s="23" t="s">
        <v>220</v>
      </c>
      <c r="D5" s="14" t="s">
        <v>195</v>
      </c>
      <c r="E5" s="14" t="s">
        <v>221</v>
      </c>
      <c r="F5" s="14" t="s">
        <v>296</v>
      </c>
      <c r="G5" s="15" t="s">
        <v>196</v>
      </c>
      <c r="H5" s="15" t="s">
        <v>197</v>
      </c>
      <c r="I5" s="24" t="s">
        <v>222</v>
      </c>
      <c r="J5" s="16"/>
    </row>
    <row r="6" spans="1:10" s="18" customFormat="1" ht="12" customHeight="1">
      <c r="A6" s="25">
        <v>1</v>
      </c>
      <c r="B6" s="5">
        <v>2</v>
      </c>
      <c r="C6" s="5">
        <v>3</v>
      </c>
      <c r="D6" s="5">
        <v>4</v>
      </c>
      <c r="E6" s="5">
        <v>5</v>
      </c>
      <c r="F6" s="5">
        <v>6</v>
      </c>
      <c r="G6" s="5">
        <v>7</v>
      </c>
      <c r="H6" s="5">
        <v>8</v>
      </c>
      <c r="I6" s="26">
        <v>9</v>
      </c>
      <c r="J6" s="3"/>
    </row>
    <row r="7" spans="1:10" s="20" customFormat="1" ht="23.25" customHeight="1">
      <c r="A7" s="73" t="s">
        <v>311</v>
      </c>
      <c r="B7" s="74"/>
      <c r="C7" s="75"/>
      <c r="D7" s="21">
        <f>D8</f>
        <v>20</v>
      </c>
      <c r="E7" s="21">
        <f>E8</f>
        <v>8.5</v>
      </c>
      <c r="F7" s="21">
        <v>8.1</v>
      </c>
      <c r="G7" s="21">
        <f>F7/D7*100</f>
        <v>40.5</v>
      </c>
      <c r="H7" s="21">
        <f>F7/E7*100</f>
        <v>95.29411764705881</v>
      </c>
      <c r="I7" s="63"/>
      <c r="J7" s="19"/>
    </row>
    <row r="8" spans="1:10" s="9" customFormat="1" ht="32.25" customHeight="1">
      <c r="A8" s="27">
        <v>1</v>
      </c>
      <c r="B8" s="10" t="s">
        <v>172</v>
      </c>
      <c r="C8" s="5" t="s">
        <v>50</v>
      </c>
      <c r="D8" s="12">
        <v>20</v>
      </c>
      <c r="E8" s="12">
        <v>8.5</v>
      </c>
      <c r="F8" s="12">
        <v>8.1</v>
      </c>
      <c r="G8" s="51"/>
      <c r="H8" s="51"/>
      <c r="I8" s="64" t="s">
        <v>173</v>
      </c>
      <c r="J8" s="7"/>
    </row>
    <row r="9" spans="1:10" s="9" customFormat="1" ht="23.25" customHeight="1">
      <c r="A9" s="73" t="s">
        <v>53</v>
      </c>
      <c r="B9" s="74"/>
      <c r="C9" s="75"/>
      <c r="D9" s="21">
        <f>SUM(D10:D55)</f>
        <v>46020</v>
      </c>
      <c r="E9" s="21">
        <f>SUM(E10:E55)</f>
        <v>35981.9</v>
      </c>
      <c r="F9" s="21">
        <f>SUM(F10:F55)</f>
        <v>31791.2</v>
      </c>
      <c r="G9" s="21">
        <f>F9/D9*100</f>
        <v>69.08126901347241</v>
      </c>
      <c r="H9" s="21">
        <f>F9/E9*100</f>
        <v>88.35331097023781</v>
      </c>
      <c r="I9" s="64"/>
      <c r="J9" s="7"/>
    </row>
    <row r="10" spans="1:10" s="9" customFormat="1" ht="51.75" customHeight="1">
      <c r="A10" s="27">
        <v>2</v>
      </c>
      <c r="B10" s="10" t="s">
        <v>323</v>
      </c>
      <c r="C10" s="5" t="s">
        <v>224</v>
      </c>
      <c r="D10" s="12">
        <v>300</v>
      </c>
      <c r="E10" s="12">
        <v>200</v>
      </c>
      <c r="F10" s="12">
        <v>196.9</v>
      </c>
      <c r="G10" s="51">
        <f>F10/D10*100</f>
        <v>65.63333333333333</v>
      </c>
      <c r="H10" s="51">
        <f>F10/E10*100</f>
        <v>98.45</v>
      </c>
      <c r="I10" s="64" t="s">
        <v>32</v>
      </c>
      <c r="J10" s="7"/>
    </row>
    <row r="11" spans="1:10" s="9" customFormat="1" ht="30" customHeight="1">
      <c r="A11" s="27">
        <v>3</v>
      </c>
      <c r="B11" s="10" t="s">
        <v>312</v>
      </c>
      <c r="C11" s="5" t="s">
        <v>224</v>
      </c>
      <c r="D11" s="12">
        <v>50</v>
      </c>
      <c r="E11" s="12">
        <v>43</v>
      </c>
      <c r="F11" s="12">
        <v>42.2</v>
      </c>
      <c r="G11" s="51">
        <f aca="true" t="shared" si="0" ref="G11:G54">F11/D11*100</f>
        <v>84.4</v>
      </c>
      <c r="H11" s="51">
        <f aca="true" t="shared" si="1" ref="H11:H55">F11/E11*100</f>
        <v>98.13953488372094</v>
      </c>
      <c r="I11" s="64" t="s">
        <v>177</v>
      </c>
      <c r="J11" s="7"/>
    </row>
    <row r="12" spans="1:10" s="9" customFormat="1" ht="70.5" customHeight="1">
      <c r="A12" s="27">
        <v>4</v>
      </c>
      <c r="B12" s="10" t="s">
        <v>313</v>
      </c>
      <c r="C12" s="5" t="s">
        <v>224</v>
      </c>
      <c r="D12" s="12">
        <v>3900</v>
      </c>
      <c r="E12" s="12">
        <v>3550</v>
      </c>
      <c r="F12" s="12">
        <v>3475</v>
      </c>
      <c r="G12" s="51">
        <f t="shared" si="0"/>
        <v>89.1025641025641</v>
      </c>
      <c r="H12" s="51">
        <f t="shared" si="1"/>
        <v>97.88732394366197</v>
      </c>
      <c r="I12" s="64" t="s">
        <v>33</v>
      </c>
      <c r="J12" s="7"/>
    </row>
    <row r="13" spans="1:10" s="9" customFormat="1" ht="66.75" customHeight="1">
      <c r="A13" s="27">
        <v>5</v>
      </c>
      <c r="B13" s="10" t="s">
        <v>314</v>
      </c>
      <c r="C13" s="5" t="s">
        <v>224</v>
      </c>
      <c r="D13" s="12">
        <v>4500</v>
      </c>
      <c r="E13" s="12">
        <v>3600</v>
      </c>
      <c r="F13" s="12">
        <v>3523.9</v>
      </c>
      <c r="G13" s="51">
        <f t="shared" si="0"/>
        <v>78.3088888888889</v>
      </c>
      <c r="H13" s="51">
        <f t="shared" si="1"/>
        <v>97.88611111111112</v>
      </c>
      <c r="I13" s="64" t="s">
        <v>178</v>
      </c>
      <c r="J13" s="7"/>
    </row>
    <row r="14" spans="1:10" s="9" customFormat="1" ht="35.25" customHeight="1">
      <c r="A14" s="27">
        <v>6</v>
      </c>
      <c r="B14" s="10" t="s">
        <v>315</v>
      </c>
      <c r="C14" s="5" t="s">
        <v>224</v>
      </c>
      <c r="D14" s="12">
        <v>300</v>
      </c>
      <c r="E14" s="12">
        <v>10</v>
      </c>
      <c r="F14" s="12">
        <v>6.7</v>
      </c>
      <c r="G14" s="51">
        <f t="shared" si="0"/>
        <v>2.2333333333333334</v>
      </c>
      <c r="H14" s="51">
        <f t="shared" si="1"/>
        <v>67</v>
      </c>
      <c r="I14" s="64" t="s">
        <v>179</v>
      </c>
      <c r="J14" s="7"/>
    </row>
    <row r="15" spans="1:10" s="9" customFormat="1" ht="45" customHeight="1">
      <c r="A15" s="27">
        <v>7</v>
      </c>
      <c r="B15" s="10" t="s">
        <v>316</v>
      </c>
      <c r="C15" s="5" t="s">
        <v>224</v>
      </c>
      <c r="D15" s="12">
        <v>70</v>
      </c>
      <c r="E15" s="12">
        <v>61</v>
      </c>
      <c r="F15" s="12">
        <v>60.6</v>
      </c>
      <c r="G15" s="51">
        <f t="shared" si="0"/>
        <v>86.57142857142858</v>
      </c>
      <c r="H15" s="51">
        <f t="shared" si="1"/>
        <v>99.34426229508196</v>
      </c>
      <c r="I15" s="64" t="s">
        <v>324</v>
      </c>
      <c r="J15" s="7"/>
    </row>
    <row r="16" spans="1:10" s="9" customFormat="1" ht="48.75" customHeight="1">
      <c r="A16" s="27">
        <v>8</v>
      </c>
      <c r="B16" s="10" t="s">
        <v>54</v>
      </c>
      <c r="C16" s="5" t="s">
        <v>224</v>
      </c>
      <c r="D16" s="12">
        <v>0</v>
      </c>
      <c r="E16" s="12">
        <v>10</v>
      </c>
      <c r="F16" s="12">
        <v>9.8</v>
      </c>
      <c r="G16" s="51"/>
      <c r="H16" s="51">
        <f t="shared" si="1"/>
        <v>98.00000000000001</v>
      </c>
      <c r="I16" s="64" t="s">
        <v>12</v>
      </c>
      <c r="J16" s="7"/>
    </row>
    <row r="17" spans="1:10" s="9" customFormat="1" ht="33.75" customHeight="1">
      <c r="A17" s="27">
        <v>9</v>
      </c>
      <c r="B17" s="10" t="s">
        <v>55</v>
      </c>
      <c r="C17" s="5" t="s">
        <v>224</v>
      </c>
      <c r="D17" s="12">
        <v>0</v>
      </c>
      <c r="E17" s="12">
        <v>10</v>
      </c>
      <c r="F17" s="12">
        <v>0.2</v>
      </c>
      <c r="G17" s="51"/>
      <c r="H17" s="51">
        <f t="shared" si="1"/>
        <v>2</v>
      </c>
      <c r="I17" s="64" t="s">
        <v>180</v>
      </c>
      <c r="J17" s="7"/>
    </row>
    <row r="18" spans="1:10" s="9" customFormat="1" ht="42" customHeight="1">
      <c r="A18" s="27">
        <v>10</v>
      </c>
      <c r="B18" s="10" t="s">
        <v>56</v>
      </c>
      <c r="C18" s="5" t="s">
        <v>224</v>
      </c>
      <c r="D18" s="12">
        <v>0</v>
      </c>
      <c r="E18" s="12">
        <v>100</v>
      </c>
      <c r="F18" s="12">
        <v>100</v>
      </c>
      <c r="G18" s="51"/>
      <c r="H18" s="51">
        <f t="shared" si="1"/>
        <v>100</v>
      </c>
      <c r="I18" s="64" t="s">
        <v>181</v>
      </c>
      <c r="J18" s="7"/>
    </row>
    <row r="19" spans="1:10" s="9" customFormat="1" ht="54.75" customHeight="1">
      <c r="A19" s="27">
        <v>11</v>
      </c>
      <c r="B19" s="10" t="s">
        <v>57</v>
      </c>
      <c r="C19" s="5" t="s">
        <v>224</v>
      </c>
      <c r="D19" s="12">
        <v>1600</v>
      </c>
      <c r="E19" s="12">
        <v>1300</v>
      </c>
      <c r="F19" s="12">
        <v>1028.1</v>
      </c>
      <c r="G19" s="51">
        <f t="shared" si="0"/>
        <v>64.25625</v>
      </c>
      <c r="H19" s="51">
        <f t="shared" si="1"/>
        <v>79.08461538461538</v>
      </c>
      <c r="I19" s="64" t="s">
        <v>182</v>
      </c>
      <c r="J19" s="7"/>
    </row>
    <row r="20" spans="1:10" s="9" customFormat="1" ht="87.75" customHeight="1">
      <c r="A20" s="27">
        <v>12</v>
      </c>
      <c r="B20" s="10" t="s">
        <v>58</v>
      </c>
      <c r="C20" s="5" t="s">
        <v>224</v>
      </c>
      <c r="D20" s="12">
        <v>2000</v>
      </c>
      <c r="E20" s="12">
        <v>1023</v>
      </c>
      <c r="F20" s="12">
        <v>600.8</v>
      </c>
      <c r="G20" s="51">
        <f t="shared" si="0"/>
        <v>30.04</v>
      </c>
      <c r="H20" s="51">
        <f t="shared" si="1"/>
        <v>58.729227761485824</v>
      </c>
      <c r="I20" s="64" t="s">
        <v>183</v>
      </c>
      <c r="J20" s="7"/>
    </row>
    <row r="21" spans="1:10" s="9" customFormat="1" ht="24" customHeight="1">
      <c r="A21" s="27">
        <v>13</v>
      </c>
      <c r="B21" s="10" t="s">
        <v>59</v>
      </c>
      <c r="C21" s="5" t="s">
        <v>224</v>
      </c>
      <c r="D21" s="12">
        <v>10000</v>
      </c>
      <c r="E21" s="12">
        <v>0</v>
      </c>
      <c r="F21" s="12">
        <v>0</v>
      </c>
      <c r="G21" s="51"/>
      <c r="H21" s="51"/>
      <c r="I21" s="64"/>
      <c r="J21" s="7"/>
    </row>
    <row r="22" spans="1:10" s="9" customFormat="1" ht="49.5" customHeight="1">
      <c r="A22" s="27">
        <v>14</v>
      </c>
      <c r="B22" s="10" t="s">
        <v>60</v>
      </c>
      <c r="C22" s="5" t="s">
        <v>224</v>
      </c>
      <c r="D22" s="12">
        <v>0</v>
      </c>
      <c r="E22" s="12">
        <v>8500</v>
      </c>
      <c r="F22" s="12">
        <v>8186.5</v>
      </c>
      <c r="G22" s="51"/>
      <c r="H22" s="51">
        <f t="shared" si="1"/>
        <v>96.31176470588235</v>
      </c>
      <c r="I22" s="64" t="s">
        <v>34</v>
      </c>
      <c r="J22" s="7"/>
    </row>
    <row r="23" spans="1:10" s="9" customFormat="1" ht="43.5" customHeight="1">
      <c r="A23" s="27">
        <v>15</v>
      </c>
      <c r="B23" s="10" t="s">
        <v>61</v>
      </c>
      <c r="C23" s="5" t="s">
        <v>224</v>
      </c>
      <c r="D23" s="12">
        <v>4700</v>
      </c>
      <c r="E23" s="12">
        <v>2500</v>
      </c>
      <c r="F23" s="12">
        <v>2217.7</v>
      </c>
      <c r="G23" s="51">
        <f t="shared" si="0"/>
        <v>47.18510638297872</v>
      </c>
      <c r="H23" s="51">
        <f t="shared" si="1"/>
        <v>88.708</v>
      </c>
      <c r="I23" s="64" t="s">
        <v>35</v>
      </c>
      <c r="J23" s="7"/>
    </row>
    <row r="24" spans="1:10" s="9" customFormat="1" ht="39.75" customHeight="1">
      <c r="A24" s="27">
        <v>16</v>
      </c>
      <c r="B24" s="10" t="s">
        <v>62</v>
      </c>
      <c r="C24" s="5" t="s">
        <v>224</v>
      </c>
      <c r="D24" s="12">
        <v>0</v>
      </c>
      <c r="E24" s="12">
        <v>977</v>
      </c>
      <c r="F24" s="12">
        <v>134.2</v>
      </c>
      <c r="G24" s="51"/>
      <c r="H24" s="51">
        <f t="shared" si="1"/>
        <v>13.735926305015353</v>
      </c>
      <c r="I24" s="64" t="s">
        <v>13</v>
      </c>
      <c r="J24" s="7"/>
    </row>
    <row r="25" spans="1:9" ht="57.75" customHeight="1">
      <c r="A25" s="27">
        <v>17</v>
      </c>
      <c r="B25" s="10" t="s">
        <v>223</v>
      </c>
      <c r="C25" s="5" t="s">
        <v>224</v>
      </c>
      <c r="D25" s="12">
        <v>300</v>
      </c>
      <c r="E25" s="12">
        <v>0</v>
      </c>
      <c r="F25" s="12">
        <v>0</v>
      </c>
      <c r="G25" s="51"/>
      <c r="H25" s="51"/>
      <c r="I25" s="64" t="s">
        <v>14</v>
      </c>
    </row>
    <row r="26" spans="1:9" ht="39.75" customHeight="1">
      <c r="A26" s="27">
        <v>18</v>
      </c>
      <c r="B26" s="10" t="s">
        <v>317</v>
      </c>
      <c r="C26" s="5" t="s">
        <v>224</v>
      </c>
      <c r="D26" s="12">
        <v>50</v>
      </c>
      <c r="E26" s="12">
        <v>50</v>
      </c>
      <c r="F26" s="12">
        <v>50</v>
      </c>
      <c r="G26" s="51">
        <f t="shared" si="0"/>
        <v>100</v>
      </c>
      <c r="H26" s="51">
        <f t="shared" si="1"/>
        <v>100</v>
      </c>
      <c r="I26" s="64" t="s">
        <v>186</v>
      </c>
    </row>
    <row r="27" spans="1:9" ht="48" customHeight="1">
      <c r="A27" s="27">
        <v>19</v>
      </c>
      <c r="B27" s="10" t="s">
        <v>52</v>
      </c>
      <c r="C27" s="5" t="s">
        <v>224</v>
      </c>
      <c r="D27" s="12">
        <v>390</v>
      </c>
      <c r="E27" s="12">
        <v>190</v>
      </c>
      <c r="F27" s="12">
        <v>189.6</v>
      </c>
      <c r="G27" s="51">
        <f t="shared" si="0"/>
        <v>48.61538461538461</v>
      </c>
      <c r="H27" s="51">
        <f t="shared" si="1"/>
        <v>99.78947368421053</v>
      </c>
      <c r="I27" s="64" t="s">
        <v>15</v>
      </c>
    </row>
    <row r="28" spans="1:9" ht="48.75" customHeight="1">
      <c r="A28" s="28">
        <v>20</v>
      </c>
      <c r="B28" s="4" t="s">
        <v>225</v>
      </c>
      <c r="C28" s="5" t="s">
        <v>226</v>
      </c>
      <c r="D28" s="11">
        <v>100</v>
      </c>
      <c r="E28" s="11">
        <v>0</v>
      </c>
      <c r="F28" s="11">
        <v>0</v>
      </c>
      <c r="G28" s="51"/>
      <c r="H28" s="51"/>
      <c r="I28" s="64" t="s">
        <v>305</v>
      </c>
    </row>
    <row r="29" spans="1:9" ht="105.75" customHeight="1">
      <c r="A29" s="28">
        <v>21</v>
      </c>
      <c r="B29" s="4" t="s">
        <v>227</v>
      </c>
      <c r="C29" s="5" t="s">
        <v>228</v>
      </c>
      <c r="D29" s="11">
        <v>1900</v>
      </c>
      <c r="E29" s="11">
        <v>1800</v>
      </c>
      <c r="F29" s="11">
        <f>322.1+1155.1+2.5</f>
        <v>1479.6999999999998</v>
      </c>
      <c r="G29" s="51">
        <f t="shared" si="0"/>
        <v>77.87894736842105</v>
      </c>
      <c r="H29" s="51">
        <f t="shared" si="1"/>
        <v>82.20555555555555</v>
      </c>
      <c r="I29" s="65" t="s">
        <v>16</v>
      </c>
    </row>
    <row r="30" spans="1:9" ht="129" customHeight="1">
      <c r="A30" s="28">
        <v>22</v>
      </c>
      <c r="B30" s="4" t="s">
        <v>229</v>
      </c>
      <c r="C30" s="5" t="s">
        <v>230</v>
      </c>
      <c r="D30" s="11">
        <v>600</v>
      </c>
      <c r="E30" s="11">
        <v>680</v>
      </c>
      <c r="F30" s="11">
        <f>594.3+0</f>
        <v>594.3</v>
      </c>
      <c r="G30" s="51">
        <f t="shared" si="0"/>
        <v>99.05</v>
      </c>
      <c r="H30" s="51">
        <f t="shared" si="1"/>
        <v>87.3970588235294</v>
      </c>
      <c r="I30" s="65" t="s">
        <v>184</v>
      </c>
    </row>
    <row r="31" spans="1:9" ht="27" customHeight="1">
      <c r="A31" s="28">
        <v>23</v>
      </c>
      <c r="B31" s="4" t="s">
        <v>231</v>
      </c>
      <c r="C31" s="5" t="s">
        <v>232</v>
      </c>
      <c r="D31" s="11">
        <v>200</v>
      </c>
      <c r="E31" s="11">
        <v>200</v>
      </c>
      <c r="F31" s="11">
        <v>45.1</v>
      </c>
      <c r="G31" s="51">
        <f t="shared" si="0"/>
        <v>22.55</v>
      </c>
      <c r="H31" s="51">
        <f t="shared" si="1"/>
        <v>22.55</v>
      </c>
      <c r="I31" s="64" t="s">
        <v>306</v>
      </c>
    </row>
    <row r="32" spans="1:9" ht="66" customHeight="1">
      <c r="A32" s="28">
        <v>24</v>
      </c>
      <c r="B32" s="4" t="s">
        <v>208</v>
      </c>
      <c r="C32" s="5" t="s">
        <v>232</v>
      </c>
      <c r="D32" s="11">
        <v>1150</v>
      </c>
      <c r="E32" s="11">
        <v>273</v>
      </c>
      <c r="F32" s="11">
        <v>269.7</v>
      </c>
      <c r="G32" s="51">
        <f t="shared" si="0"/>
        <v>23.452173913043477</v>
      </c>
      <c r="H32" s="51">
        <f t="shared" si="1"/>
        <v>98.79120879120879</v>
      </c>
      <c r="I32" s="65" t="s">
        <v>17</v>
      </c>
    </row>
    <row r="33" spans="1:9" ht="40.5" customHeight="1">
      <c r="A33" s="28">
        <v>25</v>
      </c>
      <c r="B33" s="4" t="s">
        <v>233</v>
      </c>
      <c r="C33" s="5" t="s">
        <v>232</v>
      </c>
      <c r="D33" s="11">
        <v>100</v>
      </c>
      <c r="E33" s="11">
        <v>0</v>
      </c>
      <c r="F33" s="11">
        <v>0</v>
      </c>
      <c r="G33" s="51"/>
      <c r="H33" s="51"/>
      <c r="I33" s="64" t="s">
        <v>200</v>
      </c>
    </row>
    <row r="34" spans="1:9" ht="50.25" customHeight="1">
      <c r="A34" s="28">
        <v>26</v>
      </c>
      <c r="B34" s="4" t="s">
        <v>234</v>
      </c>
      <c r="C34" s="5" t="s">
        <v>232</v>
      </c>
      <c r="D34" s="11">
        <v>100</v>
      </c>
      <c r="E34" s="11">
        <v>147</v>
      </c>
      <c r="F34" s="11">
        <v>0</v>
      </c>
      <c r="G34" s="51">
        <f t="shared" si="0"/>
        <v>0</v>
      </c>
      <c r="H34" s="51">
        <f t="shared" si="1"/>
        <v>0</v>
      </c>
      <c r="I34" s="64" t="s">
        <v>307</v>
      </c>
    </row>
    <row r="35" spans="1:9" ht="48.75" customHeight="1">
      <c r="A35" s="28">
        <v>27</v>
      </c>
      <c r="B35" s="4" t="s">
        <v>235</v>
      </c>
      <c r="C35" s="5" t="s">
        <v>232</v>
      </c>
      <c r="D35" s="11">
        <v>300</v>
      </c>
      <c r="E35" s="11">
        <v>0</v>
      </c>
      <c r="F35" s="11">
        <v>0</v>
      </c>
      <c r="G35" s="51"/>
      <c r="H35" s="51"/>
      <c r="I35" s="64" t="s">
        <v>302</v>
      </c>
    </row>
    <row r="36" spans="1:9" ht="108" customHeight="1">
      <c r="A36" s="28">
        <v>28</v>
      </c>
      <c r="B36" s="4" t="s">
        <v>236</v>
      </c>
      <c r="C36" s="5" t="s">
        <v>232</v>
      </c>
      <c r="D36" s="11">
        <v>500</v>
      </c>
      <c r="E36" s="11">
        <v>500</v>
      </c>
      <c r="F36" s="11">
        <v>141.5</v>
      </c>
      <c r="G36" s="51">
        <f t="shared" si="0"/>
        <v>28.299999999999997</v>
      </c>
      <c r="H36" s="51">
        <f t="shared" si="1"/>
        <v>28.299999999999997</v>
      </c>
      <c r="I36" s="65" t="s">
        <v>18</v>
      </c>
    </row>
    <row r="37" spans="1:9" ht="39.75" customHeight="1">
      <c r="A37" s="28">
        <v>29</v>
      </c>
      <c r="B37" s="4" t="s">
        <v>237</v>
      </c>
      <c r="C37" s="5" t="s">
        <v>232</v>
      </c>
      <c r="D37" s="11">
        <v>1200</v>
      </c>
      <c r="E37" s="11">
        <v>0</v>
      </c>
      <c r="F37" s="11">
        <v>0</v>
      </c>
      <c r="G37" s="51"/>
      <c r="H37" s="51"/>
      <c r="I37" s="64" t="s">
        <v>185</v>
      </c>
    </row>
    <row r="38" spans="1:9" ht="40.5" customHeight="1">
      <c r="A38" s="28">
        <v>30</v>
      </c>
      <c r="B38" s="4" t="s">
        <v>297</v>
      </c>
      <c r="C38" s="5" t="s">
        <v>232</v>
      </c>
      <c r="D38" s="11">
        <v>0</v>
      </c>
      <c r="E38" s="11">
        <v>3.9</v>
      </c>
      <c r="F38" s="11">
        <v>3.2</v>
      </c>
      <c r="G38" s="51"/>
      <c r="H38" s="51">
        <f t="shared" si="1"/>
        <v>82.05128205128206</v>
      </c>
      <c r="I38" s="64" t="s">
        <v>201</v>
      </c>
    </row>
    <row r="39" spans="1:9" ht="40.5" customHeight="1">
      <c r="A39" s="28">
        <v>31</v>
      </c>
      <c r="B39" s="4" t="s">
        <v>300</v>
      </c>
      <c r="C39" s="5" t="s">
        <v>207</v>
      </c>
      <c r="D39" s="11">
        <v>0</v>
      </c>
      <c r="E39" s="11">
        <v>4</v>
      </c>
      <c r="F39" s="11">
        <v>4</v>
      </c>
      <c r="G39" s="51"/>
      <c r="H39" s="51">
        <f t="shared" si="1"/>
        <v>100</v>
      </c>
      <c r="I39" s="64" t="s">
        <v>301</v>
      </c>
    </row>
    <row r="40" spans="1:9" ht="76.5" customHeight="1">
      <c r="A40" s="28">
        <v>32</v>
      </c>
      <c r="B40" s="4" t="s">
        <v>63</v>
      </c>
      <c r="C40" s="5" t="s">
        <v>207</v>
      </c>
      <c r="D40" s="11">
        <v>850</v>
      </c>
      <c r="E40" s="11">
        <v>650</v>
      </c>
      <c r="F40" s="11">
        <v>611.5</v>
      </c>
      <c r="G40" s="51">
        <f t="shared" si="0"/>
        <v>71.94117647058823</v>
      </c>
      <c r="H40" s="51">
        <f t="shared" si="1"/>
        <v>94.07692307692308</v>
      </c>
      <c r="I40" s="64" t="s">
        <v>51</v>
      </c>
    </row>
    <row r="41" spans="1:9" ht="75" customHeight="1">
      <c r="A41" s="28">
        <v>33</v>
      </c>
      <c r="B41" s="4" t="s">
        <v>64</v>
      </c>
      <c r="C41" s="5" t="s">
        <v>207</v>
      </c>
      <c r="D41" s="11">
        <v>1000</v>
      </c>
      <c r="E41" s="11">
        <v>1200</v>
      </c>
      <c r="F41" s="11">
        <v>1199.9</v>
      </c>
      <c r="G41" s="51">
        <f t="shared" si="0"/>
        <v>119.99000000000002</v>
      </c>
      <c r="H41" s="51">
        <f t="shared" si="1"/>
        <v>99.99166666666667</v>
      </c>
      <c r="I41" s="64" t="s">
        <v>36</v>
      </c>
    </row>
    <row r="42" spans="1:9" ht="39.75" customHeight="1">
      <c r="A42" s="28">
        <v>34</v>
      </c>
      <c r="B42" s="4" t="s">
        <v>156</v>
      </c>
      <c r="C42" s="5" t="s">
        <v>207</v>
      </c>
      <c r="D42" s="11">
        <v>200</v>
      </c>
      <c r="E42" s="11">
        <v>110</v>
      </c>
      <c r="F42" s="11">
        <v>106.2</v>
      </c>
      <c r="G42" s="51">
        <f t="shared" si="0"/>
        <v>53.1</v>
      </c>
      <c r="H42" s="51">
        <f t="shared" si="1"/>
        <v>96.54545454545455</v>
      </c>
      <c r="I42" s="64" t="s">
        <v>37</v>
      </c>
    </row>
    <row r="43" spans="1:9" ht="41.25" customHeight="1">
      <c r="A43" s="28">
        <v>35</v>
      </c>
      <c r="B43" s="4" t="s">
        <v>65</v>
      </c>
      <c r="C43" s="5" t="s">
        <v>207</v>
      </c>
      <c r="D43" s="11">
        <v>1300</v>
      </c>
      <c r="E43" s="11">
        <v>1141.3</v>
      </c>
      <c r="F43" s="11">
        <v>1141.2</v>
      </c>
      <c r="G43" s="51">
        <f t="shared" si="0"/>
        <v>87.78461538461538</v>
      </c>
      <c r="H43" s="51">
        <f t="shared" si="1"/>
        <v>99.99123806185929</v>
      </c>
      <c r="I43" s="64" t="s">
        <v>38</v>
      </c>
    </row>
    <row r="44" spans="1:9" ht="82.5" customHeight="1">
      <c r="A44" s="28">
        <v>36</v>
      </c>
      <c r="B44" s="4" t="s">
        <v>66</v>
      </c>
      <c r="C44" s="5" t="s">
        <v>207</v>
      </c>
      <c r="D44" s="11">
        <v>3500</v>
      </c>
      <c r="E44" s="11">
        <v>3500</v>
      </c>
      <c r="F44" s="11">
        <v>3497.4</v>
      </c>
      <c r="G44" s="51">
        <f t="shared" si="0"/>
        <v>99.92571428571428</v>
      </c>
      <c r="H44" s="51">
        <f t="shared" si="1"/>
        <v>99.92571428571428</v>
      </c>
      <c r="I44" s="64" t="s">
        <v>39</v>
      </c>
    </row>
    <row r="45" spans="1:9" ht="60" customHeight="1">
      <c r="A45" s="28">
        <v>37</v>
      </c>
      <c r="B45" s="4" t="s">
        <v>67</v>
      </c>
      <c r="C45" s="5" t="s">
        <v>207</v>
      </c>
      <c r="D45" s="11">
        <v>2100</v>
      </c>
      <c r="E45" s="11">
        <v>1548.7</v>
      </c>
      <c r="F45" s="11">
        <v>1526.6</v>
      </c>
      <c r="G45" s="51">
        <f t="shared" si="0"/>
        <v>72.6952380952381</v>
      </c>
      <c r="H45" s="51">
        <f t="shared" si="1"/>
        <v>98.57299670691548</v>
      </c>
      <c r="I45" s="64" t="s">
        <v>40</v>
      </c>
    </row>
    <row r="46" spans="1:9" ht="41.25" customHeight="1">
      <c r="A46" s="28">
        <v>38</v>
      </c>
      <c r="B46" s="4" t="s">
        <v>68</v>
      </c>
      <c r="C46" s="5" t="s">
        <v>207</v>
      </c>
      <c r="D46" s="11">
        <v>200</v>
      </c>
      <c r="E46" s="11">
        <v>50</v>
      </c>
      <c r="F46" s="11">
        <v>48.2</v>
      </c>
      <c r="G46" s="51">
        <f t="shared" si="0"/>
        <v>24.1</v>
      </c>
      <c r="H46" s="51">
        <f t="shared" si="1"/>
        <v>96.4</v>
      </c>
      <c r="I46" s="64" t="s">
        <v>187</v>
      </c>
    </row>
    <row r="47" spans="1:9" ht="49.5" customHeight="1">
      <c r="A47" s="28">
        <v>39</v>
      </c>
      <c r="B47" s="4" t="s">
        <v>272</v>
      </c>
      <c r="C47" s="5" t="s">
        <v>207</v>
      </c>
      <c r="D47" s="11">
        <v>250</v>
      </c>
      <c r="E47" s="11">
        <v>200</v>
      </c>
      <c r="F47" s="11">
        <v>199.9</v>
      </c>
      <c r="G47" s="51">
        <f t="shared" si="0"/>
        <v>79.96</v>
      </c>
      <c r="H47" s="51">
        <f t="shared" si="1"/>
        <v>99.95</v>
      </c>
      <c r="I47" s="64" t="s">
        <v>19</v>
      </c>
    </row>
    <row r="48" spans="1:9" ht="41.25" customHeight="1">
      <c r="A48" s="28">
        <v>40</v>
      </c>
      <c r="B48" s="4" t="s">
        <v>317</v>
      </c>
      <c r="C48" s="5" t="s">
        <v>207</v>
      </c>
      <c r="D48" s="11">
        <v>50</v>
      </c>
      <c r="E48" s="11">
        <v>50</v>
      </c>
      <c r="F48" s="11">
        <v>49.9</v>
      </c>
      <c r="G48" s="51">
        <f t="shared" si="0"/>
        <v>99.8</v>
      </c>
      <c r="H48" s="51">
        <f t="shared" si="1"/>
        <v>99.8</v>
      </c>
      <c r="I48" s="64" t="s">
        <v>186</v>
      </c>
    </row>
    <row r="49" spans="1:9" ht="62.25" customHeight="1">
      <c r="A49" s="28">
        <v>41</v>
      </c>
      <c r="B49" s="4" t="s">
        <v>238</v>
      </c>
      <c r="C49" s="5" t="s">
        <v>251</v>
      </c>
      <c r="D49" s="11">
        <v>100</v>
      </c>
      <c r="E49" s="11">
        <v>60</v>
      </c>
      <c r="F49" s="11">
        <v>54.1</v>
      </c>
      <c r="G49" s="51">
        <f t="shared" si="0"/>
        <v>54.1</v>
      </c>
      <c r="H49" s="51">
        <f t="shared" si="1"/>
        <v>90.16666666666667</v>
      </c>
      <c r="I49" s="64" t="s">
        <v>20</v>
      </c>
    </row>
    <row r="50" spans="1:9" ht="33.75" customHeight="1">
      <c r="A50" s="28">
        <v>42</v>
      </c>
      <c r="B50" s="4" t="s">
        <v>252</v>
      </c>
      <c r="C50" s="5" t="s">
        <v>251</v>
      </c>
      <c r="D50" s="11">
        <v>200</v>
      </c>
      <c r="E50" s="11">
        <v>200</v>
      </c>
      <c r="F50" s="11">
        <v>2</v>
      </c>
      <c r="G50" s="51">
        <f t="shared" si="0"/>
        <v>1</v>
      </c>
      <c r="H50" s="51">
        <f t="shared" si="1"/>
        <v>1</v>
      </c>
      <c r="I50" s="64" t="s">
        <v>216</v>
      </c>
    </row>
    <row r="51" spans="1:9" ht="48">
      <c r="A51" s="28">
        <v>43</v>
      </c>
      <c r="B51" s="6" t="s">
        <v>69</v>
      </c>
      <c r="C51" s="5" t="s">
        <v>251</v>
      </c>
      <c r="D51" s="31">
        <v>820</v>
      </c>
      <c r="E51" s="31">
        <v>420</v>
      </c>
      <c r="F51" s="31">
        <v>415.6</v>
      </c>
      <c r="G51" s="51">
        <f t="shared" si="0"/>
        <v>50.6829268292683</v>
      </c>
      <c r="H51" s="51">
        <f t="shared" si="1"/>
        <v>98.95238095238096</v>
      </c>
      <c r="I51" s="67" t="s">
        <v>188</v>
      </c>
    </row>
    <row r="52" spans="1:9" ht="67.5" customHeight="1">
      <c r="A52" s="28">
        <v>44</v>
      </c>
      <c r="B52" s="6" t="s">
        <v>70</v>
      </c>
      <c r="C52" s="5" t="s">
        <v>251</v>
      </c>
      <c r="D52" s="31">
        <v>140</v>
      </c>
      <c r="E52" s="31">
        <v>100</v>
      </c>
      <c r="F52" s="31">
        <v>95</v>
      </c>
      <c r="G52" s="51">
        <f t="shared" si="0"/>
        <v>67.85714285714286</v>
      </c>
      <c r="H52" s="51">
        <f t="shared" si="1"/>
        <v>95</v>
      </c>
      <c r="I52" s="67" t="s">
        <v>21</v>
      </c>
    </row>
    <row r="53" spans="1:9" ht="30" customHeight="1">
      <c r="A53" s="28">
        <v>45</v>
      </c>
      <c r="B53" s="6" t="s">
        <v>71</v>
      </c>
      <c r="C53" s="5" t="s">
        <v>251</v>
      </c>
      <c r="D53" s="31">
        <v>0</v>
      </c>
      <c r="E53" s="31">
        <v>20</v>
      </c>
      <c r="F53" s="31">
        <v>20</v>
      </c>
      <c r="G53" s="51"/>
      <c r="H53" s="51">
        <f t="shared" si="1"/>
        <v>100</v>
      </c>
      <c r="I53" s="67" t="s">
        <v>189</v>
      </c>
    </row>
    <row r="54" spans="1:9" ht="132" customHeight="1">
      <c r="A54" s="28">
        <v>46</v>
      </c>
      <c r="B54" s="6" t="s">
        <v>73</v>
      </c>
      <c r="C54" s="5" t="s">
        <v>75</v>
      </c>
      <c r="D54" s="31">
        <v>1000</v>
      </c>
      <c r="E54" s="31">
        <v>990</v>
      </c>
      <c r="F54" s="31">
        <v>464</v>
      </c>
      <c r="G54" s="51">
        <f t="shared" si="0"/>
        <v>46.400000000000006</v>
      </c>
      <c r="H54" s="51">
        <f t="shared" si="1"/>
        <v>46.86868686868687</v>
      </c>
      <c r="I54" s="67" t="s">
        <v>22</v>
      </c>
    </row>
    <row r="55" spans="1:9" ht="30" customHeight="1">
      <c r="A55" s="28">
        <v>47</v>
      </c>
      <c r="B55" s="4" t="s">
        <v>74</v>
      </c>
      <c r="C55" s="5" t="s">
        <v>75</v>
      </c>
      <c r="D55" s="31"/>
      <c r="E55" s="31">
        <v>10</v>
      </c>
      <c r="F55" s="31">
        <v>0</v>
      </c>
      <c r="G55" s="51"/>
      <c r="H55" s="51">
        <f t="shared" si="1"/>
        <v>0</v>
      </c>
      <c r="I55" s="67"/>
    </row>
    <row r="56" spans="1:9" ht="30" customHeight="1">
      <c r="A56" s="73" t="s">
        <v>72</v>
      </c>
      <c r="B56" s="74"/>
      <c r="C56" s="75"/>
      <c r="D56" s="32">
        <f>SUM(D57:D61)</f>
        <v>4000</v>
      </c>
      <c r="E56" s="32">
        <f>SUM(E57:E61)</f>
        <v>6621.2</v>
      </c>
      <c r="F56" s="32">
        <f>SUM(F57:F61)</f>
        <v>6621.2</v>
      </c>
      <c r="G56" s="21">
        <f>F56/D56*100</f>
        <v>165.53</v>
      </c>
      <c r="H56" s="21">
        <f>F56/E56*100</f>
        <v>100</v>
      </c>
      <c r="I56" s="64"/>
    </row>
    <row r="57" spans="1:9" ht="30" customHeight="1">
      <c r="A57" s="35">
        <v>48</v>
      </c>
      <c r="B57" s="10" t="s">
        <v>76</v>
      </c>
      <c r="C57" s="5" t="s">
        <v>157</v>
      </c>
      <c r="D57" s="31">
        <v>0</v>
      </c>
      <c r="E57" s="31">
        <v>100</v>
      </c>
      <c r="F57" s="31">
        <v>100</v>
      </c>
      <c r="G57" s="52"/>
      <c r="H57" s="52">
        <f>F57/E57*100</f>
        <v>100</v>
      </c>
      <c r="I57" s="67" t="s">
        <v>191</v>
      </c>
    </row>
    <row r="58" spans="1:9" ht="49.5" customHeight="1">
      <c r="A58" s="98">
        <v>49</v>
      </c>
      <c r="B58" s="95" t="s">
        <v>253</v>
      </c>
      <c r="C58" s="92" t="s">
        <v>254</v>
      </c>
      <c r="D58" s="84">
        <v>4000</v>
      </c>
      <c r="E58" s="84">
        <v>6500</v>
      </c>
      <c r="F58" s="84">
        <v>6500</v>
      </c>
      <c r="G58" s="52"/>
      <c r="H58" s="81">
        <f>F58/E58*100</f>
        <v>100</v>
      </c>
      <c r="I58" s="101" t="s">
        <v>249</v>
      </c>
    </row>
    <row r="59" spans="1:9" ht="63.75" customHeight="1">
      <c r="A59" s="99"/>
      <c r="B59" s="96"/>
      <c r="C59" s="93"/>
      <c r="D59" s="85"/>
      <c r="E59" s="85"/>
      <c r="F59" s="85"/>
      <c r="G59" s="53">
        <f>F58/D58*100</f>
        <v>162.5</v>
      </c>
      <c r="H59" s="82"/>
      <c r="I59" s="102"/>
    </row>
    <row r="60" spans="1:9" ht="41.25" customHeight="1">
      <c r="A60" s="100"/>
      <c r="B60" s="97"/>
      <c r="C60" s="94"/>
      <c r="D60" s="86"/>
      <c r="E60" s="86"/>
      <c r="F60" s="86"/>
      <c r="G60" s="54"/>
      <c r="H60" s="83"/>
      <c r="I60" s="103"/>
    </row>
    <row r="61" spans="1:9" ht="37.5" customHeight="1">
      <c r="A61" s="28">
        <v>50</v>
      </c>
      <c r="B61" s="4" t="s">
        <v>298</v>
      </c>
      <c r="C61" s="5" t="s">
        <v>209</v>
      </c>
      <c r="D61" s="11">
        <v>0</v>
      </c>
      <c r="E61" s="11">
        <v>21.2</v>
      </c>
      <c r="F61" s="11">
        <v>21.2</v>
      </c>
      <c r="G61" s="34"/>
      <c r="H61" s="34">
        <f aca="true" t="shared" si="2" ref="H61:H67">F61/E61*100</f>
        <v>100</v>
      </c>
      <c r="I61" s="65" t="s">
        <v>203</v>
      </c>
    </row>
    <row r="62" spans="1:9" ht="42" customHeight="1">
      <c r="A62" s="73" t="s">
        <v>77</v>
      </c>
      <c r="B62" s="74"/>
      <c r="C62" s="75"/>
      <c r="D62" s="32">
        <f>D63</f>
        <v>500</v>
      </c>
      <c r="E62" s="32">
        <f>E63</f>
        <v>360</v>
      </c>
      <c r="F62" s="32">
        <f>F63</f>
        <v>112.7</v>
      </c>
      <c r="G62" s="21">
        <f>F62/D62*100</f>
        <v>22.540000000000003</v>
      </c>
      <c r="H62" s="21">
        <f t="shared" si="2"/>
        <v>31.305555555555557</v>
      </c>
      <c r="I62" s="65"/>
    </row>
    <row r="63" spans="1:9" ht="97.5" customHeight="1">
      <c r="A63" s="28">
        <v>51</v>
      </c>
      <c r="B63" s="4" t="s">
        <v>255</v>
      </c>
      <c r="C63" s="5" t="s">
        <v>256</v>
      </c>
      <c r="D63" s="11">
        <v>500</v>
      </c>
      <c r="E63" s="11">
        <v>360</v>
      </c>
      <c r="F63" s="11">
        <v>112.7</v>
      </c>
      <c r="G63" s="34"/>
      <c r="H63" s="34">
        <f t="shared" si="2"/>
        <v>31.305555555555557</v>
      </c>
      <c r="I63" s="64" t="s">
        <v>23</v>
      </c>
    </row>
    <row r="64" spans="1:9" ht="27" customHeight="1">
      <c r="A64" s="73" t="s">
        <v>78</v>
      </c>
      <c r="B64" s="74"/>
      <c r="C64" s="75"/>
      <c r="D64" s="32">
        <f>SUM(D65:D66)</f>
        <v>835</v>
      </c>
      <c r="E64" s="32">
        <f>SUM(E65:E66)</f>
        <v>1580.3999999999999</v>
      </c>
      <c r="F64" s="32">
        <f>SUM(F65:F66)</f>
        <v>840.7</v>
      </c>
      <c r="G64" s="21">
        <f>F64/D64*100</f>
        <v>100.68263473053894</v>
      </c>
      <c r="H64" s="21">
        <f t="shared" si="2"/>
        <v>53.1953935712478</v>
      </c>
      <c r="I64" s="64"/>
    </row>
    <row r="65" spans="1:9" ht="34.5" customHeight="1">
      <c r="A65" s="29">
        <v>52</v>
      </c>
      <c r="B65" s="10" t="s">
        <v>79</v>
      </c>
      <c r="C65" s="5" t="s">
        <v>81</v>
      </c>
      <c r="D65" s="11"/>
      <c r="E65" s="11">
        <v>176.6</v>
      </c>
      <c r="F65" s="11">
        <v>176.6</v>
      </c>
      <c r="G65" s="51"/>
      <c r="H65" s="51">
        <f t="shared" si="2"/>
        <v>100</v>
      </c>
      <c r="I65" s="68" t="s">
        <v>190</v>
      </c>
    </row>
    <row r="66" spans="1:9" ht="50.25" customHeight="1">
      <c r="A66" s="29">
        <v>53</v>
      </c>
      <c r="B66" s="10" t="s">
        <v>83</v>
      </c>
      <c r="C66" s="5" t="s">
        <v>82</v>
      </c>
      <c r="D66" s="11">
        <v>835</v>
      </c>
      <c r="E66" s="11">
        <v>1403.8</v>
      </c>
      <c r="F66" s="11">
        <v>664.1</v>
      </c>
      <c r="G66" s="51">
        <f>F66/D66*100</f>
        <v>79.53293413173654</v>
      </c>
      <c r="H66" s="51">
        <f t="shared" si="2"/>
        <v>47.307308733437814</v>
      </c>
      <c r="I66" s="64" t="s">
        <v>24</v>
      </c>
    </row>
    <row r="67" spans="1:9" ht="27" customHeight="1">
      <c r="A67" s="73" t="s">
        <v>84</v>
      </c>
      <c r="B67" s="74"/>
      <c r="C67" s="75"/>
      <c r="D67" s="32">
        <f>SUM(D68:D70)</f>
        <v>150</v>
      </c>
      <c r="E67" s="32">
        <f>SUM(E68:E70)</f>
        <v>161</v>
      </c>
      <c r="F67" s="32">
        <f>SUM(F68:F70)</f>
        <v>121.9</v>
      </c>
      <c r="G67" s="21">
        <f>F67/D67*100</f>
        <v>81.26666666666668</v>
      </c>
      <c r="H67" s="21">
        <f t="shared" si="2"/>
        <v>75.71428571428572</v>
      </c>
      <c r="I67" s="64"/>
    </row>
    <row r="68" spans="1:9" ht="34.5" customHeight="1">
      <c r="A68" s="29">
        <v>54</v>
      </c>
      <c r="B68" s="10" t="s">
        <v>85</v>
      </c>
      <c r="C68" s="5" t="s">
        <v>87</v>
      </c>
      <c r="D68" s="11">
        <v>50</v>
      </c>
      <c r="E68" s="11">
        <v>0</v>
      </c>
      <c r="F68" s="11"/>
      <c r="G68" s="51"/>
      <c r="H68" s="51"/>
      <c r="I68" s="64"/>
    </row>
    <row r="69" spans="1:9" ht="37.5" customHeight="1">
      <c r="A69" s="29">
        <v>55</v>
      </c>
      <c r="B69" s="10" t="s">
        <v>86</v>
      </c>
      <c r="C69" s="5" t="s">
        <v>87</v>
      </c>
      <c r="D69" s="11">
        <v>0</v>
      </c>
      <c r="E69" s="11">
        <v>61</v>
      </c>
      <c r="F69" s="11">
        <v>61</v>
      </c>
      <c r="G69" s="51"/>
      <c r="H69" s="51">
        <f>F69/E69*100</f>
        <v>100</v>
      </c>
      <c r="I69" s="69" t="s">
        <v>192</v>
      </c>
    </row>
    <row r="70" spans="1:9" ht="35.25" customHeight="1">
      <c r="A70" s="29">
        <v>56</v>
      </c>
      <c r="B70" s="10" t="s">
        <v>88</v>
      </c>
      <c r="C70" s="5" t="s">
        <v>89</v>
      </c>
      <c r="D70" s="11">
        <v>100</v>
      </c>
      <c r="E70" s="11">
        <v>100</v>
      </c>
      <c r="F70" s="11">
        <v>60.9</v>
      </c>
      <c r="G70" s="51">
        <f>F70/D70*100</f>
        <v>60.9</v>
      </c>
      <c r="H70" s="51">
        <f>F70/E70*100</f>
        <v>60.9</v>
      </c>
      <c r="I70" s="64" t="s">
        <v>193</v>
      </c>
    </row>
    <row r="71" spans="1:9" ht="27" customHeight="1">
      <c r="A71" s="73" t="s">
        <v>80</v>
      </c>
      <c r="B71" s="74"/>
      <c r="C71" s="75"/>
      <c r="D71" s="32">
        <f>D72</f>
        <v>150</v>
      </c>
      <c r="E71" s="32">
        <f>E72</f>
        <v>114.8</v>
      </c>
      <c r="F71" s="32"/>
      <c r="G71" s="51"/>
      <c r="H71" s="51"/>
      <c r="I71" s="64"/>
    </row>
    <row r="72" spans="1:9" ht="71.25" customHeight="1">
      <c r="A72" s="28">
        <v>57</v>
      </c>
      <c r="B72" s="4" t="s">
        <v>257</v>
      </c>
      <c r="C72" s="5" t="s">
        <v>258</v>
      </c>
      <c r="D72" s="11">
        <v>150</v>
      </c>
      <c r="E72" s="11">
        <v>114.8</v>
      </c>
      <c r="F72" s="33" t="s">
        <v>308</v>
      </c>
      <c r="G72" s="55"/>
      <c r="H72" s="55" t="s">
        <v>308</v>
      </c>
      <c r="I72" s="65" t="s">
        <v>1</v>
      </c>
    </row>
    <row r="73" spans="1:9" ht="22.5" customHeight="1">
      <c r="A73" s="73" t="s">
        <v>90</v>
      </c>
      <c r="B73" s="74"/>
      <c r="C73" s="75"/>
      <c r="D73" s="32">
        <f>SUM(D74:D89)</f>
        <v>13550.7</v>
      </c>
      <c r="E73" s="32">
        <f>SUM(E74:E89)</f>
        <v>14522.5</v>
      </c>
      <c r="F73" s="32">
        <f>SUM(F74:F89)</f>
        <v>11227.1</v>
      </c>
      <c r="G73" s="21">
        <f>F73/D73*100</f>
        <v>82.85254636291852</v>
      </c>
      <c r="H73" s="21">
        <f>F73/E73*100</f>
        <v>77.30831468411087</v>
      </c>
      <c r="I73" s="65"/>
    </row>
    <row r="74" spans="1:9" ht="116.25" customHeight="1">
      <c r="A74" s="28">
        <v>58</v>
      </c>
      <c r="B74" s="4" t="s">
        <v>91</v>
      </c>
      <c r="C74" s="5" t="s">
        <v>259</v>
      </c>
      <c r="D74" s="11">
        <v>2000</v>
      </c>
      <c r="E74" s="11">
        <v>2163.1</v>
      </c>
      <c r="F74" s="11">
        <v>2162.8</v>
      </c>
      <c r="G74" s="51">
        <f aca="true" t="shared" si="3" ref="G74:G89">F74/D74*100</f>
        <v>108.14000000000001</v>
      </c>
      <c r="H74" s="51">
        <f aca="true" t="shared" si="4" ref="H74:H89">F74/E74*100</f>
        <v>99.98613101567196</v>
      </c>
      <c r="I74" s="65" t="s">
        <v>41</v>
      </c>
    </row>
    <row r="75" spans="1:9" ht="59.25" customHeight="1">
      <c r="A75" s="28">
        <v>59</v>
      </c>
      <c r="B75" s="4" t="s">
        <v>93</v>
      </c>
      <c r="C75" s="5" t="s">
        <v>261</v>
      </c>
      <c r="D75" s="11">
        <v>500</v>
      </c>
      <c r="E75" s="11">
        <v>368.8</v>
      </c>
      <c r="F75" s="11">
        <v>362.8</v>
      </c>
      <c r="G75" s="51">
        <f>F75/D75*100</f>
        <v>72.56</v>
      </c>
      <c r="H75" s="51">
        <f>F75/E75*100</f>
        <v>98.37310195227765</v>
      </c>
      <c r="I75" s="64" t="s">
        <v>25</v>
      </c>
    </row>
    <row r="76" spans="1:9" ht="111" customHeight="1">
      <c r="A76" s="28">
        <v>60</v>
      </c>
      <c r="B76" s="4" t="s">
        <v>92</v>
      </c>
      <c r="C76" s="5" t="s">
        <v>260</v>
      </c>
      <c r="D76" s="11">
        <v>1100</v>
      </c>
      <c r="E76" s="11">
        <v>1576.5</v>
      </c>
      <c r="F76" s="11">
        <v>720.4</v>
      </c>
      <c r="G76" s="51">
        <f t="shared" si="3"/>
        <v>65.49090909090908</v>
      </c>
      <c r="H76" s="51">
        <f t="shared" si="4"/>
        <v>45.69616238503013</v>
      </c>
      <c r="I76" s="65" t="s">
        <v>42</v>
      </c>
    </row>
    <row r="77" spans="1:9" ht="123" customHeight="1">
      <c r="A77" s="28">
        <v>61</v>
      </c>
      <c r="B77" s="4" t="s">
        <v>262</v>
      </c>
      <c r="C77" s="5" t="s">
        <v>263</v>
      </c>
      <c r="D77" s="11">
        <v>500</v>
      </c>
      <c r="E77" s="11">
        <v>601.2</v>
      </c>
      <c r="F77" s="11">
        <v>601.2</v>
      </c>
      <c r="G77" s="51">
        <f t="shared" si="3"/>
        <v>120.24000000000001</v>
      </c>
      <c r="H77" s="51">
        <f t="shared" si="4"/>
        <v>100</v>
      </c>
      <c r="I77" s="65" t="s">
        <v>26</v>
      </c>
    </row>
    <row r="78" spans="1:9" ht="54.75" customHeight="1">
      <c r="A78" s="28">
        <v>62</v>
      </c>
      <c r="B78" s="4" t="s">
        <v>215</v>
      </c>
      <c r="C78" s="5" t="s">
        <v>264</v>
      </c>
      <c r="D78" s="11">
        <v>2000</v>
      </c>
      <c r="E78" s="11">
        <v>1531</v>
      </c>
      <c r="F78" s="11">
        <v>1530.5</v>
      </c>
      <c r="G78" s="51">
        <f t="shared" si="3"/>
        <v>76.525</v>
      </c>
      <c r="H78" s="51">
        <f t="shared" si="4"/>
        <v>99.96734160679294</v>
      </c>
      <c r="I78" s="64" t="s">
        <v>43</v>
      </c>
    </row>
    <row r="79" spans="1:9" ht="45.75" customHeight="1">
      <c r="A79" s="28">
        <v>63</v>
      </c>
      <c r="B79" s="4" t="s">
        <v>292</v>
      </c>
      <c r="C79" s="5" t="s">
        <v>293</v>
      </c>
      <c r="D79" s="11">
        <v>540</v>
      </c>
      <c r="E79" s="11">
        <v>365</v>
      </c>
      <c r="F79" s="11">
        <v>364</v>
      </c>
      <c r="G79" s="51">
        <f t="shared" si="3"/>
        <v>67.4074074074074</v>
      </c>
      <c r="H79" s="51">
        <f t="shared" si="4"/>
        <v>99.72602739726028</v>
      </c>
      <c r="I79" s="64" t="s">
        <v>44</v>
      </c>
    </row>
    <row r="80" spans="1:9" ht="49.5" customHeight="1">
      <c r="A80" s="28">
        <v>64</v>
      </c>
      <c r="B80" s="4" t="s">
        <v>121</v>
      </c>
      <c r="C80" s="5" t="s">
        <v>95</v>
      </c>
      <c r="D80" s="11">
        <v>2764.7</v>
      </c>
      <c r="E80" s="11">
        <v>2395.3</v>
      </c>
      <c r="F80" s="11">
        <v>0</v>
      </c>
      <c r="G80" s="51">
        <f t="shared" si="3"/>
        <v>0</v>
      </c>
      <c r="H80" s="51">
        <f t="shared" si="4"/>
        <v>0</v>
      </c>
      <c r="I80" s="64" t="s">
        <v>242</v>
      </c>
    </row>
    <row r="81" spans="1:9" ht="74.25" customHeight="1">
      <c r="A81" s="28">
        <v>65</v>
      </c>
      <c r="B81" s="4" t="s">
        <v>96</v>
      </c>
      <c r="C81" s="5" t="s">
        <v>95</v>
      </c>
      <c r="D81" s="11">
        <v>0</v>
      </c>
      <c r="E81" s="11">
        <f>1432.6+127.4+90</f>
        <v>1650</v>
      </c>
      <c r="F81" s="11">
        <f>1316.5+310</f>
        <v>1626.5</v>
      </c>
      <c r="G81" s="51"/>
      <c r="H81" s="51">
        <f t="shared" si="4"/>
        <v>98.57575757575758</v>
      </c>
      <c r="I81" s="64" t="s">
        <v>243</v>
      </c>
    </row>
    <row r="82" spans="1:9" ht="49.5" customHeight="1">
      <c r="A82" s="28">
        <v>66</v>
      </c>
      <c r="B82" s="4" t="s">
        <v>97</v>
      </c>
      <c r="C82" s="5" t="s">
        <v>106</v>
      </c>
      <c r="D82" s="11">
        <f>2495-599.4</f>
        <v>1895.6</v>
      </c>
      <c r="E82" s="11">
        <v>2509.3</v>
      </c>
      <c r="F82" s="11">
        <v>2496.8</v>
      </c>
      <c r="G82" s="51">
        <f>F82/D82*100</f>
        <v>131.71555180417812</v>
      </c>
      <c r="H82" s="51">
        <f>F82/E82*100</f>
        <v>99.50185310644403</v>
      </c>
      <c r="I82" s="64" t="s">
        <v>239</v>
      </c>
    </row>
    <row r="83" spans="1:9" ht="49.5" customHeight="1">
      <c r="A83" s="28">
        <v>67</v>
      </c>
      <c r="B83" s="4" t="s">
        <v>97</v>
      </c>
      <c r="C83" s="5" t="s">
        <v>98</v>
      </c>
      <c r="D83" s="11">
        <v>118.6</v>
      </c>
      <c r="E83" s="11">
        <v>162.8</v>
      </c>
      <c r="F83" s="11">
        <v>162.7</v>
      </c>
      <c r="G83" s="51">
        <f t="shared" si="3"/>
        <v>137.18381112984824</v>
      </c>
      <c r="H83" s="51">
        <f t="shared" si="4"/>
        <v>99.93857493857492</v>
      </c>
      <c r="I83" s="64" t="s">
        <v>3</v>
      </c>
    </row>
    <row r="84" spans="1:9" ht="43.5" customHeight="1">
      <c r="A84" s="28">
        <v>68</v>
      </c>
      <c r="B84" s="4" t="s">
        <v>99</v>
      </c>
      <c r="C84" s="5" t="s">
        <v>158</v>
      </c>
      <c r="D84" s="11">
        <v>1610</v>
      </c>
      <c r="E84" s="11">
        <v>360</v>
      </c>
      <c r="F84" s="11">
        <v>360</v>
      </c>
      <c r="G84" s="51">
        <f t="shared" si="3"/>
        <v>22.36024844720497</v>
      </c>
      <c r="H84" s="51">
        <f t="shared" si="4"/>
        <v>100</v>
      </c>
      <c r="I84" s="60" t="s">
        <v>0</v>
      </c>
    </row>
    <row r="85" spans="1:9" ht="49.5" customHeight="1">
      <c r="A85" s="28">
        <v>69</v>
      </c>
      <c r="B85" s="4" t="s">
        <v>97</v>
      </c>
      <c r="C85" s="5" t="s">
        <v>100</v>
      </c>
      <c r="D85" s="11">
        <v>70.9</v>
      </c>
      <c r="E85" s="11">
        <v>87</v>
      </c>
      <c r="F85" s="11">
        <v>87</v>
      </c>
      <c r="G85" s="51">
        <f t="shared" si="3"/>
        <v>122.70803949224258</v>
      </c>
      <c r="H85" s="51">
        <f t="shared" si="4"/>
        <v>100</v>
      </c>
      <c r="I85" s="64" t="s">
        <v>4</v>
      </c>
    </row>
    <row r="86" spans="1:9" ht="72" customHeight="1">
      <c r="A86" s="28">
        <v>70</v>
      </c>
      <c r="B86" s="4" t="s">
        <v>102</v>
      </c>
      <c r="C86" s="5" t="s">
        <v>101</v>
      </c>
      <c r="D86" s="11">
        <v>200</v>
      </c>
      <c r="E86" s="11">
        <v>385</v>
      </c>
      <c r="F86" s="11">
        <v>385</v>
      </c>
      <c r="G86" s="51">
        <f t="shared" si="3"/>
        <v>192.5</v>
      </c>
      <c r="H86" s="51">
        <f t="shared" si="4"/>
        <v>100</v>
      </c>
      <c r="I86" s="64" t="s">
        <v>244</v>
      </c>
    </row>
    <row r="87" spans="1:9" ht="61.5" customHeight="1">
      <c r="A87" s="28">
        <v>71</v>
      </c>
      <c r="B87" s="4" t="s">
        <v>97</v>
      </c>
      <c r="C87" s="5" t="s">
        <v>103</v>
      </c>
      <c r="D87" s="11">
        <v>85.8</v>
      </c>
      <c r="E87" s="11">
        <v>166.3</v>
      </c>
      <c r="F87" s="11">
        <v>166.3</v>
      </c>
      <c r="G87" s="51">
        <f t="shared" si="3"/>
        <v>193.82284382284385</v>
      </c>
      <c r="H87" s="51">
        <f t="shared" si="4"/>
        <v>100</v>
      </c>
      <c r="I87" s="64" t="s">
        <v>5</v>
      </c>
    </row>
    <row r="88" spans="1:9" ht="49.5" customHeight="1">
      <c r="A88" s="28">
        <v>72</v>
      </c>
      <c r="B88" s="4" t="s">
        <v>97</v>
      </c>
      <c r="C88" s="5" t="s">
        <v>104</v>
      </c>
      <c r="D88" s="11">
        <v>123.5</v>
      </c>
      <c r="E88" s="11">
        <v>169.2</v>
      </c>
      <c r="F88" s="11">
        <v>169.1</v>
      </c>
      <c r="G88" s="51">
        <f t="shared" si="3"/>
        <v>136.92307692307693</v>
      </c>
      <c r="H88" s="51">
        <f t="shared" si="4"/>
        <v>99.94089834515367</v>
      </c>
      <c r="I88" s="64" t="s">
        <v>245</v>
      </c>
    </row>
    <row r="89" spans="1:9" ht="42" customHeight="1">
      <c r="A89" s="28">
        <v>73</v>
      </c>
      <c r="B89" s="4" t="s">
        <v>97</v>
      </c>
      <c r="C89" s="5" t="s">
        <v>105</v>
      </c>
      <c r="D89" s="11">
        <v>41.6</v>
      </c>
      <c r="E89" s="11">
        <v>32</v>
      </c>
      <c r="F89" s="11">
        <v>32</v>
      </c>
      <c r="G89" s="51">
        <f t="shared" si="3"/>
        <v>76.92307692307692</v>
      </c>
      <c r="H89" s="51">
        <f t="shared" si="4"/>
        <v>100</v>
      </c>
      <c r="I89" s="64" t="s">
        <v>240</v>
      </c>
    </row>
    <row r="90" spans="1:9" ht="25.5" customHeight="1">
      <c r="A90" s="73" t="s">
        <v>107</v>
      </c>
      <c r="B90" s="74"/>
      <c r="C90" s="75"/>
      <c r="D90" s="32">
        <f>SUM(D91:D94)</f>
        <v>100</v>
      </c>
      <c r="E90" s="32">
        <f>SUM(E91:E94)</f>
        <v>162.3</v>
      </c>
      <c r="F90" s="32">
        <f>SUM(F91:F94)</f>
        <v>162.3</v>
      </c>
      <c r="G90" s="21">
        <f>F90/D90*100</f>
        <v>162.3</v>
      </c>
      <c r="H90" s="21">
        <f>F90/E90*100</f>
        <v>100</v>
      </c>
      <c r="I90" s="64"/>
    </row>
    <row r="91" spans="1:9" ht="49.5" customHeight="1">
      <c r="A91" s="30">
        <v>74</v>
      </c>
      <c r="B91" s="4" t="s">
        <v>108</v>
      </c>
      <c r="C91" s="5" t="s">
        <v>112</v>
      </c>
      <c r="D91" s="11">
        <v>100</v>
      </c>
      <c r="E91" s="11">
        <v>20.7</v>
      </c>
      <c r="F91" s="11">
        <v>20.7</v>
      </c>
      <c r="G91" s="51">
        <f>F91/D91*100</f>
        <v>20.7</v>
      </c>
      <c r="H91" s="51">
        <f>F91/E91*100</f>
        <v>100</v>
      </c>
      <c r="I91" s="64" t="s">
        <v>170</v>
      </c>
    </row>
    <row r="92" spans="1:9" ht="42.75" customHeight="1">
      <c r="A92" s="30">
        <v>75</v>
      </c>
      <c r="B92" s="4" t="s">
        <v>109</v>
      </c>
      <c r="C92" s="5" t="s">
        <v>112</v>
      </c>
      <c r="D92" s="11">
        <v>0</v>
      </c>
      <c r="E92" s="11">
        <v>94</v>
      </c>
      <c r="F92" s="11">
        <v>94</v>
      </c>
      <c r="G92" s="51"/>
      <c r="H92" s="51">
        <f>F92/E92*100</f>
        <v>100</v>
      </c>
      <c r="I92" s="64" t="s">
        <v>169</v>
      </c>
    </row>
    <row r="93" spans="1:9" ht="39" customHeight="1">
      <c r="A93" s="30">
        <v>76</v>
      </c>
      <c r="B93" s="4" t="s">
        <v>163</v>
      </c>
      <c r="C93" s="5" t="s">
        <v>112</v>
      </c>
      <c r="D93" s="11">
        <v>0</v>
      </c>
      <c r="E93" s="11">
        <v>11.6</v>
      </c>
      <c r="F93" s="11">
        <v>11.6</v>
      </c>
      <c r="G93" s="51"/>
      <c r="H93" s="51">
        <f>F93/E93*100</f>
        <v>100</v>
      </c>
      <c r="I93" s="64" t="s">
        <v>168</v>
      </c>
    </row>
    <row r="94" spans="1:9" ht="51" customHeight="1">
      <c r="A94" s="30">
        <v>77</v>
      </c>
      <c r="B94" s="4" t="s">
        <v>110</v>
      </c>
      <c r="C94" s="5" t="s">
        <v>113</v>
      </c>
      <c r="D94" s="11">
        <v>0</v>
      </c>
      <c r="E94" s="11">
        <v>36</v>
      </c>
      <c r="F94" s="11">
        <v>36</v>
      </c>
      <c r="G94" s="51"/>
      <c r="H94" s="51">
        <f aca="true" t="shared" si="5" ref="H94:H100">F94/E94*100</f>
        <v>100</v>
      </c>
      <c r="I94" s="64" t="s">
        <v>167</v>
      </c>
    </row>
    <row r="95" spans="1:9" ht="27" customHeight="1">
      <c r="A95" s="73" t="s">
        <v>114</v>
      </c>
      <c r="B95" s="74"/>
      <c r="C95" s="75"/>
      <c r="D95" s="32">
        <f>D96</f>
        <v>400</v>
      </c>
      <c r="E95" s="32">
        <f>E96</f>
        <v>394.5</v>
      </c>
      <c r="F95" s="32">
        <f>F96</f>
        <v>375.3</v>
      </c>
      <c r="G95" s="21">
        <f aca="true" t="shared" si="6" ref="G95:G100">F95/D95*100</f>
        <v>93.825</v>
      </c>
      <c r="H95" s="21">
        <f t="shared" si="5"/>
        <v>95.13307984790875</v>
      </c>
      <c r="I95" s="64"/>
    </row>
    <row r="96" spans="1:9" ht="54.75" customHeight="1">
      <c r="A96" s="30">
        <v>78</v>
      </c>
      <c r="B96" s="4" t="s">
        <v>115</v>
      </c>
      <c r="C96" s="5" t="s">
        <v>116</v>
      </c>
      <c r="D96" s="11">
        <v>400</v>
      </c>
      <c r="E96" s="11">
        <v>394.5</v>
      </c>
      <c r="F96" s="11">
        <v>375.3</v>
      </c>
      <c r="G96" s="51">
        <f t="shared" si="6"/>
        <v>93.825</v>
      </c>
      <c r="H96" s="51">
        <f t="shared" si="5"/>
        <v>95.13307984790875</v>
      </c>
      <c r="I96" s="64" t="s">
        <v>2</v>
      </c>
    </row>
    <row r="97" spans="1:9" ht="27" customHeight="1">
      <c r="A97" s="73" t="s">
        <v>111</v>
      </c>
      <c r="B97" s="74"/>
      <c r="C97" s="75"/>
      <c r="D97" s="32">
        <f>D98</f>
        <v>166</v>
      </c>
      <c r="E97" s="32">
        <f>E98</f>
        <v>166</v>
      </c>
      <c r="F97" s="32">
        <f>F98</f>
        <v>159.6</v>
      </c>
      <c r="G97" s="21">
        <f t="shared" si="6"/>
        <v>96.144578313253</v>
      </c>
      <c r="H97" s="21">
        <f t="shared" si="5"/>
        <v>96.144578313253</v>
      </c>
      <c r="I97" s="64"/>
    </row>
    <row r="98" spans="1:9" ht="49.5" customHeight="1">
      <c r="A98" s="30">
        <v>79</v>
      </c>
      <c r="B98" s="4" t="s">
        <v>117</v>
      </c>
      <c r="C98" s="5" t="s">
        <v>118</v>
      </c>
      <c r="D98" s="11">
        <v>166</v>
      </c>
      <c r="E98" s="11">
        <v>166</v>
      </c>
      <c r="F98" s="11">
        <v>159.6</v>
      </c>
      <c r="G98" s="51">
        <f t="shared" si="6"/>
        <v>96.144578313253</v>
      </c>
      <c r="H98" s="51">
        <f t="shared" si="5"/>
        <v>96.144578313253</v>
      </c>
      <c r="I98" s="64" t="s">
        <v>246</v>
      </c>
    </row>
    <row r="99" spans="1:9" ht="27" customHeight="1">
      <c r="A99" s="73" t="s">
        <v>119</v>
      </c>
      <c r="B99" s="74"/>
      <c r="C99" s="75"/>
      <c r="D99" s="32">
        <f>SUM(D100:D103)</f>
        <v>2987.9999999999995</v>
      </c>
      <c r="E99" s="32">
        <f>SUM(E100:E103)</f>
        <v>247.5</v>
      </c>
      <c r="F99" s="32">
        <f>SUM(F100:F103)</f>
        <v>246.5</v>
      </c>
      <c r="G99" s="21">
        <f t="shared" si="6"/>
        <v>8.249665327978581</v>
      </c>
      <c r="H99" s="21">
        <f t="shared" si="5"/>
        <v>99.5959595959596</v>
      </c>
      <c r="I99" s="64"/>
    </row>
    <row r="100" spans="1:9" ht="49.5" customHeight="1">
      <c r="A100" s="30">
        <v>80</v>
      </c>
      <c r="B100" s="4" t="s">
        <v>120</v>
      </c>
      <c r="C100" s="5" t="s">
        <v>124</v>
      </c>
      <c r="D100" s="11">
        <v>70</v>
      </c>
      <c r="E100" s="11">
        <v>70</v>
      </c>
      <c r="F100" s="11">
        <v>70</v>
      </c>
      <c r="G100" s="51">
        <f t="shared" si="6"/>
        <v>100</v>
      </c>
      <c r="H100" s="51">
        <f t="shared" si="5"/>
        <v>100</v>
      </c>
      <c r="I100" s="64" t="s">
        <v>6</v>
      </c>
    </row>
    <row r="101" spans="1:9" ht="45" customHeight="1">
      <c r="A101" s="30">
        <v>81</v>
      </c>
      <c r="B101" s="4" t="s">
        <v>121</v>
      </c>
      <c r="C101" s="5" t="s">
        <v>125</v>
      </c>
      <c r="D101" s="11">
        <v>2764.7</v>
      </c>
      <c r="E101" s="11">
        <v>0</v>
      </c>
      <c r="F101" s="11">
        <v>0</v>
      </c>
      <c r="G101" s="51"/>
      <c r="H101" s="51"/>
      <c r="I101" s="64" t="s">
        <v>248</v>
      </c>
    </row>
    <row r="102" spans="1:9" ht="49.5" customHeight="1">
      <c r="A102" s="30">
        <v>82</v>
      </c>
      <c r="B102" s="4" t="s">
        <v>122</v>
      </c>
      <c r="C102" s="5" t="s">
        <v>126</v>
      </c>
      <c r="D102" s="11">
        <v>112.1</v>
      </c>
      <c r="E102" s="11">
        <v>136.3</v>
      </c>
      <c r="F102" s="11">
        <v>135.7</v>
      </c>
      <c r="G102" s="51">
        <f>F102/D102*100</f>
        <v>121.05263157894737</v>
      </c>
      <c r="H102" s="51">
        <f>F102/E102*100</f>
        <v>99.55979457079968</v>
      </c>
      <c r="I102" s="64" t="s">
        <v>7</v>
      </c>
    </row>
    <row r="103" spans="1:9" ht="49.5" customHeight="1">
      <c r="A103" s="30">
        <v>83</v>
      </c>
      <c r="B103" s="4" t="s">
        <v>123</v>
      </c>
      <c r="C103" s="5" t="s">
        <v>127</v>
      </c>
      <c r="D103" s="11">
        <v>41.2</v>
      </c>
      <c r="E103" s="11">
        <v>41.2</v>
      </c>
      <c r="F103" s="11">
        <v>40.8</v>
      </c>
      <c r="G103" s="51">
        <f>F103/D103*100</f>
        <v>99.02912621359222</v>
      </c>
      <c r="H103" s="51">
        <f>F103/E103*100</f>
        <v>99.02912621359222</v>
      </c>
      <c r="I103" s="64" t="s">
        <v>241</v>
      </c>
    </row>
    <row r="104" spans="1:9" ht="30" customHeight="1">
      <c r="A104" s="73" t="s">
        <v>94</v>
      </c>
      <c r="B104" s="74"/>
      <c r="C104" s="75"/>
      <c r="D104" s="32">
        <f>SUM(D105:D128)</f>
        <v>9630</v>
      </c>
      <c r="E104" s="32">
        <f>SUM(E105:E128)</f>
        <v>12923.5</v>
      </c>
      <c r="F104" s="32">
        <f>SUM(F105:F128)</f>
        <v>9878.8</v>
      </c>
      <c r="G104" s="21">
        <f>F104/D104*100</f>
        <v>102.58359293873312</v>
      </c>
      <c r="H104" s="21">
        <f>F104/E104*100</f>
        <v>76.44059271869075</v>
      </c>
      <c r="I104" s="64"/>
    </row>
    <row r="105" spans="1:9" ht="96.75" customHeight="1">
      <c r="A105" s="28">
        <v>84</v>
      </c>
      <c r="B105" s="4" t="s">
        <v>266</v>
      </c>
      <c r="C105" s="5" t="s">
        <v>265</v>
      </c>
      <c r="D105" s="11">
        <v>2000</v>
      </c>
      <c r="E105" s="11">
        <v>1600</v>
      </c>
      <c r="F105" s="11">
        <v>1400.5</v>
      </c>
      <c r="G105" s="51">
        <f>F105/D105*100</f>
        <v>70.025</v>
      </c>
      <c r="H105" s="51">
        <f>F105/E105*100</f>
        <v>87.53125</v>
      </c>
      <c r="I105" s="65" t="s">
        <v>250</v>
      </c>
    </row>
    <row r="106" spans="1:9" ht="49.5" customHeight="1">
      <c r="A106" s="28">
        <v>85</v>
      </c>
      <c r="B106" s="4" t="s">
        <v>267</v>
      </c>
      <c r="C106" s="5" t="s">
        <v>265</v>
      </c>
      <c r="D106" s="11">
        <v>500</v>
      </c>
      <c r="E106" s="11">
        <v>4.8</v>
      </c>
      <c r="F106" s="11">
        <v>4.8</v>
      </c>
      <c r="G106" s="51">
        <f>F106/D106*100</f>
        <v>0.96</v>
      </c>
      <c r="H106" s="51">
        <f>F106/E106*100</f>
        <v>100</v>
      </c>
      <c r="I106" s="64" t="s">
        <v>211</v>
      </c>
    </row>
    <row r="107" spans="1:9" ht="54" customHeight="1">
      <c r="A107" s="28">
        <v>86</v>
      </c>
      <c r="B107" s="4" t="s">
        <v>268</v>
      </c>
      <c r="C107" s="5" t="s">
        <v>265</v>
      </c>
      <c r="D107" s="11">
        <v>500</v>
      </c>
      <c r="E107" s="11">
        <v>0</v>
      </c>
      <c r="F107" s="11">
        <v>0</v>
      </c>
      <c r="G107" s="34"/>
      <c r="H107" s="55" t="s">
        <v>308</v>
      </c>
      <c r="I107" s="64" t="s">
        <v>299</v>
      </c>
    </row>
    <row r="108" spans="1:9" ht="54" customHeight="1">
      <c r="A108" s="28">
        <v>87</v>
      </c>
      <c r="B108" s="4" t="s">
        <v>128</v>
      </c>
      <c r="C108" s="5" t="s">
        <v>265</v>
      </c>
      <c r="D108" s="11">
        <v>100</v>
      </c>
      <c r="E108" s="11">
        <v>27.9</v>
      </c>
      <c r="F108" s="11">
        <v>27.8</v>
      </c>
      <c r="G108" s="51">
        <f>F108/D108*100</f>
        <v>27.800000000000004</v>
      </c>
      <c r="H108" s="51">
        <f aca="true" t="shared" si="7" ref="H108:H116">F108/E108*100</f>
        <v>99.64157706093191</v>
      </c>
      <c r="I108" s="64" t="s">
        <v>27</v>
      </c>
    </row>
    <row r="109" spans="1:9" ht="69" customHeight="1">
      <c r="A109" s="28">
        <v>88</v>
      </c>
      <c r="B109" s="4" t="s">
        <v>295</v>
      </c>
      <c r="C109" s="5" t="s">
        <v>133</v>
      </c>
      <c r="D109" s="11">
        <v>0</v>
      </c>
      <c r="E109" s="11">
        <v>500</v>
      </c>
      <c r="F109" s="11">
        <v>0</v>
      </c>
      <c r="G109" s="51"/>
      <c r="H109" s="51">
        <f t="shared" si="7"/>
        <v>0</v>
      </c>
      <c r="I109" s="64" t="s">
        <v>198</v>
      </c>
    </row>
    <row r="110" spans="1:9" ht="395.25" customHeight="1">
      <c r="A110" s="66">
        <v>89</v>
      </c>
      <c r="B110" s="6" t="s">
        <v>210</v>
      </c>
      <c r="C110" s="62" t="s">
        <v>265</v>
      </c>
      <c r="D110" s="31">
        <v>2500</v>
      </c>
      <c r="E110" s="31">
        <v>5591.9</v>
      </c>
      <c r="F110" s="31">
        <v>5544.1</v>
      </c>
      <c r="G110" s="52"/>
      <c r="H110" s="52">
        <f t="shared" si="7"/>
        <v>99.14519215293551</v>
      </c>
      <c r="I110" s="65" t="s">
        <v>11</v>
      </c>
    </row>
    <row r="111" spans="1:9" ht="49.5" customHeight="1">
      <c r="A111" s="28">
        <v>90</v>
      </c>
      <c r="B111" s="4" t="s">
        <v>162</v>
      </c>
      <c r="C111" s="5" t="s">
        <v>265</v>
      </c>
      <c r="D111" s="11"/>
      <c r="E111" s="11">
        <v>218.9</v>
      </c>
      <c r="F111" s="11">
        <v>9.4</v>
      </c>
      <c r="G111" s="51"/>
      <c r="H111" s="51">
        <f t="shared" si="7"/>
        <v>4.29419826404751</v>
      </c>
      <c r="I111" s="64" t="s">
        <v>166</v>
      </c>
    </row>
    <row r="112" spans="1:9" ht="37.5" customHeight="1">
      <c r="A112" s="28">
        <v>91</v>
      </c>
      <c r="B112" s="4" t="s">
        <v>129</v>
      </c>
      <c r="C112" s="5" t="s">
        <v>265</v>
      </c>
      <c r="D112" s="11">
        <v>500</v>
      </c>
      <c r="E112" s="11">
        <v>220</v>
      </c>
      <c r="F112" s="11">
        <v>1</v>
      </c>
      <c r="G112" s="51">
        <f>F112/D112*100</f>
        <v>0.2</v>
      </c>
      <c r="H112" s="51">
        <f t="shared" si="7"/>
        <v>0.45454545454545453</v>
      </c>
      <c r="I112" s="89" t="s">
        <v>28</v>
      </c>
    </row>
    <row r="113" spans="1:9" ht="29.25" customHeight="1">
      <c r="A113" s="28">
        <v>92</v>
      </c>
      <c r="B113" s="4" t="s">
        <v>130</v>
      </c>
      <c r="C113" s="5" t="s">
        <v>265</v>
      </c>
      <c r="D113" s="11">
        <v>500</v>
      </c>
      <c r="E113" s="11">
        <v>330</v>
      </c>
      <c r="F113" s="11">
        <v>42.7</v>
      </c>
      <c r="G113" s="51">
        <f>F113/D113*100</f>
        <v>8.540000000000001</v>
      </c>
      <c r="H113" s="51">
        <f t="shared" si="7"/>
        <v>12.93939393939394</v>
      </c>
      <c r="I113" s="90"/>
    </row>
    <row r="114" spans="1:9" ht="31.5" customHeight="1">
      <c r="A114" s="28">
        <v>93</v>
      </c>
      <c r="B114" s="4" t="s">
        <v>131</v>
      </c>
      <c r="C114" s="5" t="s">
        <v>265</v>
      </c>
      <c r="D114" s="11">
        <v>0</v>
      </c>
      <c r="E114" s="11">
        <v>180</v>
      </c>
      <c r="F114" s="11">
        <v>162.2</v>
      </c>
      <c r="G114" s="51"/>
      <c r="H114" s="51">
        <f t="shared" si="7"/>
        <v>90.11111111111111</v>
      </c>
      <c r="I114" s="91"/>
    </row>
    <row r="115" spans="1:9" ht="90.75" customHeight="1">
      <c r="A115" s="28">
        <v>94</v>
      </c>
      <c r="B115" s="4" t="s">
        <v>134</v>
      </c>
      <c r="C115" s="5" t="s">
        <v>132</v>
      </c>
      <c r="D115" s="11">
        <v>200</v>
      </c>
      <c r="E115" s="11">
        <v>700</v>
      </c>
      <c r="F115" s="11">
        <v>680.7</v>
      </c>
      <c r="G115" s="51">
        <f>F115/D115*100</f>
        <v>340.35</v>
      </c>
      <c r="H115" s="51">
        <f t="shared" si="7"/>
        <v>97.24285714285715</v>
      </c>
      <c r="I115" s="64" t="s">
        <v>45</v>
      </c>
    </row>
    <row r="116" spans="1:9" ht="65.25" customHeight="1">
      <c r="A116" s="28">
        <v>95</v>
      </c>
      <c r="B116" s="4" t="s">
        <v>269</v>
      </c>
      <c r="C116" s="5" t="s">
        <v>270</v>
      </c>
      <c r="D116" s="11">
        <v>500</v>
      </c>
      <c r="E116" s="11">
        <v>457.7</v>
      </c>
      <c r="F116" s="11">
        <v>207.9</v>
      </c>
      <c r="G116" s="51">
        <f>F116/D116*100</f>
        <v>41.58</v>
      </c>
      <c r="H116" s="51">
        <f t="shared" si="7"/>
        <v>45.42276600393271</v>
      </c>
      <c r="I116" s="65" t="s">
        <v>212</v>
      </c>
    </row>
    <row r="117" spans="1:9" ht="38.25" customHeight="1">
      <c r="A117" s="28">
        <v>96</v>
      </c>
      <c r="B117" s="4" t="s">
        <v>271</v>
      </c>
      <c r="C117" s="5" t="s">
        <v>174</v>
      </c>
      <c r="D117" s="11">
        <v>50</v>
      </c>
      <c r="E117" s="11">
        <v>0</v>
      </c>
      <c r="F117" s="11">
        <v>0</v>
      </c>
      <c r="G117" s="34"/>
      <c r="H117" s="55" t="s">
        <v>308</v>
      </c>
      <c r="I117" s="64" t="s">
        <v>247</v>
      </c>
    </row>
    <row r="118" spans="1:9" ht="40.5" customHeight="1">
      <c r="A118" s="28">
        <v>97</v>
      </c>
      <c r="B118" s="4" t="s">
        <v>135</v>
      </c>
      <c r="C118" s="5" t="s">
        <v>174</v>
      </c>
      <c r="D118" s="11">
        <v>140</v>
      </c>
      <c r="E118" s="11">
        <v>96</v>
      </c>
      <c r="F118" s="11">
        <v>87.4</v>
      </c>
      <c r="G118" s="51">
        <f>F118/D118*100</f>
        <v>62.42857142857143</v>
      </c>
      <c r="H118" s="51">
        <f>F118/E118*100</f>
        <v>91.04166666666667</v>
      </c>
      <c r="I118" s="64" t="s">
        <v>29</v>
      </c>
    </row>
    <row r="119" spans="1:9" ht="35.25" customHeight="1">
      <c r="A119" s="28">
        <v>98</v>
      </c>
      <c r="B119" s="4" t="s">
        <v>136</v>
      </c>
      <c r="C119" s="5" t="s">
        <v>175</v>
      </c>
      <c r="D119" s="11">
        <v>140</v>
      </c>
      <c r="E119" s="11">
        <v>164.5</v>
      </c>
      <c r="F119" s="11">
        <v>164.3</v>
      </c>
      <c r="G119" s="51">
        <f>F119/D119*100</f>
        <v>117.35714285714288</v>
      </c>
      <c r="H119" s="51">
        <f>F119/E119*100</f>
        <v>99.87841945288754</v>
      </c>
      <c r="I119" s="64" t="s">
        <v>176</v>
      </c>
    </row>
    <row r="120" spans="1:9" ht="33.75">
      <c r="A120" s="28">
        <v>99</v>
      </c>
      <c r="B120" s="4" t="s">
        <v>272</v>
      </c>
      <c r="C120" s="5" t="s">
        <v>273</v>
      </c>
      <c r="D120" s="11">
        <v>300</v>
      </c>
      <c r="E120" s="11">
        <v>172</v>
      </c>
      <c r="F120" s="11">
        <v>93.6</v>
      </c>
      <c r="G120" s="51">
        <f>F120/D120*100</f>
        <v>31.2</v>
      </c>
      <c r="H120" s="51">
        <f>F120/E120*100</f>
        <v>54.41860465116278</v>
      </c>
      <c r="I120" s="64" t="s">
        <v>274</v>
      </c>
    </row>
    <row r="121" spans="1:9" ht="33.75">
      <c r="A121" s="28">
        <v>100</v>
      </c>
      <c r="B121" s="4" t="s">
        <v>275</v>
      </c>
      <c r="C121" s="5" t="s">
        <v>206</v>
      </c>
      <c r="D121" s="11">
        <v>200</v>
      </c>
      <c r="E121" s="11">
        <v>0</v>
      </c>
      <c r="F121" s="11">
        <v>0</v>
      </c>
      <c r="G121" s="34"/>
      <c r="H121" s="55" t="s">
        <v>308</v>
      </c>
      <c r="I121" s="64" t="s">
        <v>218</v>
      </c>
    </row>
    <row r="122" spans="1:9" ht="38.25">
      <c r="A122" s="28">
        <v>101</v>
      </c>
      <c r="B122" s="4" t="s">
        <v>304</v>
      </c>
      <c r="C122" s="5" t="s">
        <v>303</v>
      </c>
      <c r="D122" s="11">
        <v>0</v>
      </c>
      <c r="E122" s="11">
        <v>6</v>
      </c>
      <c r="F122" s="11">
        <v>0</v>
      </c>
      <c r="G122" s="51"/>
      <c r="H122" s="51">
        <f aca="true" t="shared" si="8" ref="H122:H128">F122/E122*100</f>
        <v>0</v>
      </c>
      <c r="I122" s="64" t="s">
        <v>202</v>
      </c>
    </row>
    <row r="123" spans="1:9" ht="70.5" customHeight="1">
      <c r="A123" s="28">
        <v>102</v>
      </c>
      <c r="B123" s="4" t="s">
        <v>276</v>
      </c>
      <c r="C123" s="5" t="s">
        <v>277</v>
      </c>
      <c r="D123" s="11">
        <v>100</v>
      </c>
      <c r="E123" s="11">
        <v>37.8</v>
      </c>
      <c r="F123" s="11">
        <v>37.5</v>
      </c>
      <c r="G123" s="51">
        <f>F123/D123*100</f>
        <v>37.5</v>
      </c>
      <c r="H123" s="51">
        <f t="shared" si="8"/>
        <v>99.20634920634922</v>
      </c>
      <c r="I123" s="65" t="s">
        <v>46</v>
      </c>
    </row>
    <row r="124" spans="1:9" ht="57" customHeight="1">
      <c r="A124" s="28">
        <v>103</v>
      </c>
      <c r="B124" s="4" t="s">
        <v>278</v>
      </c>
      <c r="C124" s="5" t="s">
        <v>279</v>
      </c>
      <c r="D124" s="11">
        <v>500</v>
      </c>
      <c r="E124" s="11">
        <v>0.1</v>
      </c>
      <c r="F124" s="11">
        <v>0.1</v>
      </c>
      <c r="G124" s="51">
        <f>F124/D124*100</f>
        <v>0.02</v>
      </c>
      <c r="H124" s="51">
        <f t="shared" si="8"/>
        <v>100</v>
      </c>
      <c r="I124" s="64" t="s">
        <v>309</v>
      </c>
    </row>
    <row r="125" spans="1:9" ht="114" customHeight="1">
      <c r="A125" s="28">
        <v>104</v>
      </c>
      <c r="B125" s="4" t="s">
        <v>280</v>
      </c>
      <c r="C125" s="5" t="s">
        <v>281</v>
      </c>
      <c r="D125" s="11">
        <v>700</v>
      </c>
      <c r="E125" s="11">
        <v>1352.5</v>
      </c>
      <c r="F125" s="11">
        <v>1351.5</v>
      </c>
      <c r="G125" s="51">
        <f>F125/D125*100</f>
        <v>193.07142857142856</v>
      </c>
      <c r="H125" s="51">
        <f t="shared" si="8"/>
        <v>99.92606284658041</v>
      </c>
      <c r="I125" s="65" t="s">
        <v>47</v>
      </c>
    </row>
    <row r="126" spans="1:9" ht="43.5" customHeight="1">
      <c r="A126" s="28">
        <v>105</v>
      </c>
      <c r="B126" s="4" t="s">
        <v>282</v>
      </c>
      <c r="C126" s="5" t="s">
        <v>273</v>
      </c>
      <c r="D126" s="11">
        <v>200</v>
      </c>
      <c r="E126" s="11">
        <v>41.5</v>
      </c>
      <c r="F126" s="11">
        <v>41.5</v>
      </c>
      <c r="G126" s="51">
        <f>F126/D126*100</f>
        <v>20.75</v>
      </c>
      <c r="H126" s="51">
        <f t="shared" si="8"/>
        <v>100</v>
      </c>
      <c r="I126" s="64" t="s">
        <v>204</v>
      </c>
    </row>
    <row r="127" spans="1:9" ht="53.25" customHeight="1">
      <c r="A127" s="28">
        <v>106</v>
      </c>
      <c r="B127" s="4" t="s">
        <v>159</v>
      </c>
      <c r="C127" s="5" t="s">
        <v>319</v>
      </c>
      <c r="D127" s="11"/>
      <c r="E127" s="11">
        <v>1200</v>
      </c>
      <c r="F127" s="11">
        <v>0</v>
      </c>
      <c r="G127" s="51"/>
      <c r="H127" s="51"/>
      <c r="I127" s="64" t="s">
        <v>320</v>
      </c>
    </row>
    <row r="128" spans="1:9" ht="51" customHeight="1">
      <c r="A128" s="28">
        <v>107</v>
      </c>
      <c r="B128" s="4" t="s">
        <v>137</v>
      </c>
      <c r="C128" s="5" t="s">
        <v>273</v>
      </c>
      <c r="D128" s="11">
        <v>0</v>
      </c>
      <c r="E128" s="11">
        <v>21.9</v>
      </c>
      <c r="F128" s="12">
        <v>21.8</v>
      </c>
      <c r="G128" s="51"/>
      <c r="H128" s="51">
        <f t="shared" si="8"/>
        <v>99.5433789954338</v>
      </c>
      <c r="I128" s="64" t="s">
        <v>318</v>
      </c>
    </row>
    <row r="129" spans="1:9" ht="30" customHeight="1">
      <c r="A129" s="73" t="s">
        <v>138</v>
      </c>
      <c r="B129" s="74"/>
      <c r="C129" s="75"/>
      <c r="D129" s="32">
        <f>SUM(D130:D132)</f>
        <v>1857</v>
      </c>
      <c r="E129" s="32">
        <f>SUM(E130:E132)</f>
        <v>2136</v>
      </c>
      <c r="F129" s="32">
        <f>SUM(F130:F132)</f>
        <v>1987.3</v>
      </c>
      <c r="G129" s="21">
        <f>F129/D129*100</f>
        <v>107.01669359181476</v>
      </c>
      <c r="H129" s="21">
        <f>F129/E129*100</f>
        <v>93.03838951310861</v>
      </c>
      <c r="I129" s="64"/>
    </row>
    <row r="130" spans="1:9" ht="91.5" customHeight="1">
      <c r="A130" s="28">
        <v>108</v>
      </c>
      <c r="B130" s="4" t="s">
        <v>283</v>
      </c>
      <c r="C130" s="5" t="s">
        <v>284</v>
      </c>
      <c r="D130" s="11">
        <v>500</v>
      </c>
      <c r="E130" s="11">
        <v>1049</v>
      </c>
      <c r="F130" s="11">
        <v>1048.9</v>
      </c>
      <c r="G130" s="51">
        <f>F130/D130*100</f>
        <v>209.78000000000003</v>
      </c>
      <c r="H130" s="51">
        <f>F130/E130*100</f>
        <v>99.99046711153481</v>
      </c>
      <c r="I130" s="64" t="s">
        <v>30</v>
      </c>
    </row>
    <row r="131" spans="1:9" ht="60" customHeight="1">
      <c r="A131" s="28">
        <v>109</v>
      </c>
      <c r="B131" s="4" t="s">
        <v>285</v>
      </c>
      <c r="C131" s="5" t="s">
        <v>286</v>
      </c>
      <c r="D131" s="11">
        <v>1000</v>
      </c>
      <c r="E131" s="11">
        <v>730</v>
      </c>
      <c r="F131" s="11">
        <v>581.6</v>
      </c>
      <c r="G131" s="51">
        <f>F131/D131*100</f>
        <v>58.160000000000004</v>
      </c>
      <c r="H131" s="51">
        <f>F131/E131*100</f>
        <v>79.67123287671232</v>
      </c>
      <c r="I131" s="65" t="s">
        <v>213</v>
      </c>
    </row>
    <row r="132" spans="1:9" ht="57.75" customHeight="1">
      <c r="A132" s="28">
        <v>110</v>
      </c>
      <c r="B132" s="4" t="s">
        <v>139</v>
      </c>
      <c r="C132" s="5" t="s">
        <v>140</v>
      </c>
      <c r="D132" s="11">
        <v>357</v>
      </c>
      <c r="E132" s="11">
        <v>357</v>
      </c>
      <c r="F132" s="11">
        <v>356.8</v>
      </c>
      <c r="G132" s="51"/>
      <c r="H132" s="51">
        <f>F132/E132*100</f>
        <v>99.94397759103641</v>
      </c>
      <c r="I132" s="65" t="s">
        <v>31</v>
      </c>
    </row>
    <row r="133" spans="1:9" ht="30" customHeight="1">
      <c r="A133" s="73" t="s">
        <v>141</v>
      </c>
      <c r="B133" s="74"/>
      <c r="C133" s="75"/>
      <c r="D133" s="32">
        <f>SUM(D134:D139)</f>
        <v>3900</v>
      </c>
      <c r="E133" s="32">
        <f>SUM(E134:E139)</f>
        <v>8196.7</v>
      </c>
      <c r="F133" s="32">
        <f>SUM(F134:F139)</f>
        <v>7893</v>
      </c>
      <c r="G133" s="21">
        <f>F133/D133*100</f>
        <v>202.3846153846154</v>
      </c>
      <c r="H133" s="21">
        <f>F133/E133*100</f>
        <v>96.29485036661094</v>
      </c>
      <c r="I133" s="64"/>
    </row>
    <row r="134" spans="1:9" ht="86.25" customHeight="1">
      <c r="A134" s="28">
        <v>111</v>
      </c>
      <c r="B134" s="4" t="s">
        <v>287</v>
      </c>
      <c r="C134" s="5" t="s">
        <v>288</v>
      </c>
      <c r="D134" s="11">
        <v>300</v>
      </c>
      <c r="E134" s="11">
        <v>300</v>
      </c>
      <c r="F134" s="11">
        <v>300</v>
      </c>
      <c r="G134" s="51">
        <f>F134/D134*100</f>
        <v>100</v>
      </c>
      <c r="H134" s="51">
        <f aca="true" t="shared" si="9" ref="H134:H139">F134/E134*100</f>
        <v>100</v>
      </c>
      <c r="I134" s="65" t="s">
        <v>205</v>
      </c>
    </row>
    <row r="135" spans="1:9" ht="52.5" customHeight="1">
      <c r="A135" s="28">
        <v>112</v>
      </c>
      <c r="B135" s="4" t="s">
        <v>142</v>
      </c>
      <c r="C135" s="5" t="s">
        <v>290</v>
      </c>
      <c r="D135" s="11">
        <v>0</v>
      </c>
      <c r="E135" s="11">
        <v>157.5</v>
      </c>
      <c r="F135" s="11">
        <v>157.5</v>
      </c>
      <c r="G135" s="51"/>
      <c r="H135" s="51">
        <f t="shared" si="9"/>
        <v>100</v>
      </c>
      <c r="I135" s="64" t="s">
        <v>217</v>
      </c>
    </row>
    <row r="136" spans="1:9" ht="124.5" customHeight="1">
      <c r="A136" s="28">
        <v>113</v>
      </c>
      <c r="B136" s="4" t="s">
        <v>143</v>
      </c>
      <c r="C136" s="5" t="s">
        <v>291</v>
      </c>
      <c r="D136" s="11">
        <v>0</v>
      </c>
      <c r="E136" s="11">
        <v>343</v>
      </c>
      <c r="F136" s="11">
        <v>342.9</v>
      </c>
      <c r="G136" s="51"/>
      <c r="H136" s="51">
        <f t="shared" si="9"/>
        <v>99.97084548104955</v>
      </c>
      <c r="I136" s="65" t="s">
        <v>214</v>
      </c>
    </row>
    <row r="137" spans="1:9" ht="154.5" customHeight="1">
      <c r="A137" s="28">
        <v>114</v>
      </c>
      <c r="B137" s="4" t="s">
        <v>144</v>
      </c>
      <c r="C137" s="5" t="s">
        <v>161</v>
      </c>
      <c r="D137" s="11">
        <v>1800</v>
      </c>
      <c r="E137" s="11">
        <v>1385</v>
      </c>
      <c r="F137" s="11">
        <v>1383.8</v>
      </c>
      <c r="G137" s="51">
        <f>F137/D137*100</f>
        <v>76.87777777777778</v>
      </c>
      <c r="H137" s="51">
        <f t="shared" si="9"/>
        <v>99.91335740072202</v>
      </c>
      <c r="I137" s="65" t="s">
        <v>48</v>
      </c>
    </row>
    <row r="138" spans="1:9" ht="163.5" customHeight="1">
      <c r="A138" s="28">
        <v>115</v>
      </c>
      <c r="B138" s="4" t="s">
        <v>289</v>
      </c>
      <c r="C138" s="5" t="s">
        <v>160</v>
      </c>
      <c r="D138" s="11">
        <v>1800</v>
      </c>
      <c r="E138" s="11">
        <v>1454.5</v>
      </c>
      <c r="F138" s="11">
        <v>1292</v>
      </c>
      <c r="G138" s="51">
        <f>F138/D138*100</f>
        <v>71.77777777777777</v>
      </c>
      <c r="H138" s="51">
        <f t="shared" si="9"/>
        <v>88.82777586799587</v>
      </c>
      <c r="I138" s="65" t="s">
        <v>49</v>
      </c>
    </row>
    <row r="139" spans="1:10" ht="182.25" customHeight="1" thickBot="1">
      <c r="A139" s="28">
        <v>116</v>
      </c>
      <c r="B139" s="4" t="s">
        <v>145</v>
      </c>
      <c r="C139" s="5" t="s">
        <v>294</v>
      </c>
      <c r="D139" s="11">
        <v>0</v>
      </c>
      <c r="E139" s="11">
        <v>4556.7</v>
      </c>
      <c r="F139" s="11">
        <v>4416.8</v>
      </c>
      <c r="G139" s="51"/>
      <c r="H139" s="51">
        <f t="shared" si="9"/>
        <v>96.92979568547415</v>
      </c>
      <c r="I139" s="65" t="s">
        <v>310</v>
      </c>
      <c r="J139" s="1" t="s">
        <v>199</v>
      </c>
    </row>
    <row r="140" spans="1:10" s="41" customFormat="1" ht="27.75" customHeight="1" thickBot="1" thickTop="1">
      <c r="A140" s="36" t="s">
        <v>146</v>
      </c>
      <c r="B140" s="37" t="s">
        <v>165</v>
      </c>
      <c r="C140" s="38"/>
      <c r="D140" s="57">
        <f>D7+D9+D56+D62+D64+D67+D71+D73+D90+D95+D97+D99+D104+D129+D133</f>
        <v>84266.7</v>
      </c>
      <c r="E140" s="57">
        <f>E7+E9+E56+E62+E64+E67+E71+E73+E90+E95+E97+E99+E104+E129+E133</f>
        <v>83576.8</v>
      </c>
      <c r="F140" s="57">
        <f>F7+F9+F56+F62+F64+F67+F71+F73+F90+F95+F97+F99+F104+F129+F133</f>
        <v>71425.7</v>
      </c>
      <c r="G140" s="39">
        <f>F140/D140*100</f>
        <v>84.76147754688388</v>
      </c>
      <c r="H140" s="39">
        <f>F140/E140*100</f>
        <v>85.46115668463018</v>
      </c>
      <c r="I140" s="70"/>
      <c r="J140" s="40"/>
    </row>
    <row r="141" spans="1:10" s="41" customFormat="1" ht="21.75" customHeight="1" thickBot="1" thickTop="1">
      <c r="A141" s="42" t="s">
        <v>147</v>
      </c>
      <c r="B141" s="37" t="s">
        <v>148</v>
      </c>
      <c r="C141" s="43"/>
      <c r="D141" s="57">
        <v>2613.5</v>
      </c>
      <c r="E141" s="57">
        <v>4611.6</v>
      </c>
      <c r="F141" s="57">
        <v>4013.4</v>
      </c>
      <c r="G141" s="39">
        <f>F141/D141*100</f>
        <v>153.56418595752822</v>
      </c>
      <c r="H141" s="39">
        <f>F141/E141*100</f>
        <v>87.02836325787146</v>
      </c>
      <c r="I141" s="70" t="s">
        <v>149</v>
      </c>
      <c r="J141" s="40"/>
    </row>
    <row r="142" spans="1:9" s="41" customFormat="1" ht="24" customHeight="1" thickBot="1" thickTop="1">
      <c r="A142" s="42" t="s">
        <v>150</v>
      </c>
      <c r="B142" s="37" t="s">
        <v>151</v>
      </c>
      <c r="C142" s="43"/>
      <c r="D142" s="57">
        <v>13717</v>
      </c>
      <c r="E142" s="57">
        <v>15130</v>
      </c>
      <c r="F142" s="57">
        <v>7013</v>
      </c>
      <c r="G142" s="39">
        <f>F142/D142*100</f>
        <v>51.12633957862507</v>
      </c>
      <c r="H142" s="39">
        <f>F142/E142*100</f>
        <v>46.35161929940516</v>
      </c>
      <c r="I142" s="70" t="s">
        <v>164</v>
      </c>
    </row>
    <row r="143" spans="1:9" s="47" customFormat="1" ht="21" customHeight="1" thickBot="1" thickTop="1">
      <c r="A143" s="44" t="s">
        <v>152</v>
      </c>
      <c r="B143" s="45" t="s">
        <v>153</v>
      </c>
      <c r="C143" s="46"/>
      <c r="D143" s="58">
        <v>6056.2</v>
      </c>
      <c r="E143" s="58">
        <v>8107</v>
      </c>
      <c r="F143" s="58">
        <v>7525.3</v>
      </c>
      <c r="G143" s="39">
        <f>F143/D143*100</f>
        <v>124.25778540999308</v>
      </c>
      <c r="H143" s="39">
        <f>F143/E143*100</f>
        <v>92.82471937831504</v>
      </c>
      <c r="I143" s="70" t="s">
        <v>154</v>
      </c>
    </row>
    <row r="144" spans="1:9" s="49" customFormat="1" ht="27.75" customHeight="1" thickBot="1" thickTop="1">
      <c r="A144" s="76" t="s">
        <v>155</v>
      </c>
      <c r="B144" s="77"/>
      <c r="C144" s="78"/>
      <c r="D144" s="59">
        <f>SUM(D140:D143)</f>
        <v>106653.4</v>
      </c>
      <c r="E144" s="59">
        <f>SUM(E140:E143)</f>
        <v>111425.40000000001</v>
      </c>
      <c r="F144" s="59">
        <f>SUM(F140:F143)</f>
        <v>89977.4</v>
      </c>
      <c r="G144" s="48">
        <f>F144/D144*100</f>
        <v>84.36430531047299</v>
      </c>
      <c r="H144" s="48">
        <f>F144/E144*100</f>
        <v>80.75124702267166</v>
      </c>
      <c r="I144" s="71"/>
    </row>
    <row r="145" spans="7:9" ht="12.75">
      <c r="G145" s="56"/>
      <c r="H145" s="56"/>
      <c r="I145" s="72"/>
    </row>
    <row r="146" spans="1:9" ht="12.75">
      <c r="A146" s="13" t="s">
        <v>8</v>
      </c>
      <c r="I146" s="61"/>
    </row>
    <row r="147" spans="1:9" ht="12.75">
      <c r="A147" s="13" t="s">
        <v>9</v>
      </c>
      <c r="I147" s="61"/>
    </row>
    <row r="148" spans="1:9" ht="12.75">
      <c r="A148" s="13" t="s">
        <v>10</v>
      </c>
      <c r="I148" s="61"/>
    </row>
    <row r="149" ht="12.75">
      <c r="I149" s="61"/>
    </row>
    <row r="150" ht="12.75">
      <c r="I150" s="61"/>
    </row>
    <row r="151" ht="12.75">
      <c r="I151" s="61"/>
    </row>
    <row r="152" ht="12.75">
      <c r="I152" s="61"/>
    </row>
    <row r="153" ht="12.75">
      <c r="I153" s="61"/>
    </row>
    <row r="154" ht="12.75">
      <c r="I154" s="61"/>
    </row>
    <row r="155" ht="12.75">
      <c r="I155" s="61"/>
    </row>
    <row r="156" ht="12.75">
      <c r="I156" s="61"/>
    </row>
    <row r="157" ht="12.75">
      <c r="I157" s="61"/>
    </row>
    <row r="158" ht="12.75">
      <c r="I158" s="61"/>
    </row>
    <row r="159" ht="12.75">
      <c r="I159" s="61"/>
    </row>
    <row r="160" ht="12.75">
      <c r="I160" s="61"/>
    </row>
    <row r="161" ht="12.75">
      <c r="I161" s="61"/>
    </row>
    <row r="162" ht="12.75">
      <c r="I162" s="61"/>
    </row>
    <row r="163" ht="12.75">
      <c r="I163" s="61"/>
    </row>
    <row r="164" ht="12.75">
      <c r="I164" s="61"/>
    </row>
    <row r="165" ht="12.75">
      <c r="I165" s="61"/>
    </row>
    <row r="166" ht="12.75">
      <c r="I166" s="61"/>
    </row>
    <row r="167" ht="12.75">
      <c r="I167" s="61"/>
    </row>
    <row r="168" ht="12.75">
      <c r="I168" s="61"/>
    </row>
    <row r="169" ht="12.75">
      <c r="I169" s="61"/>
    </row>
    <row r="170" ht="12.75">
      <c r="I170" s="61"/>
    </row>
    <row r="171" ht="12.75">
      <c r="I171" s="61"/>
    </row>
    <row r="172" ht="12.75">
      <c r="I172" s="61"/>
    </row>
    <row r="173" ht="12.75">
      <c r="I173" s="61"/>
    </row>
    <row r="174" ht="12.75">
      <c r="I174" s="61"/>
    </row>
    <row r="175" ht="12.75">
      <c r="I175" s="61"/>
    </row>
    <row r="176" ht="12.75">
      <c r="I176" s="61"/>
    </row>
    <row r="177" ht="12.75">
      <c r="I177" s="61"/>
    </row>
    <row r="178" ht="12.75">
      <c r="I178" s="61"/>
    </row>
    <row r="179" ht="12.75">
      <c r="I179" s="61"/>
    </row>
    <row r="180" ht="12.75">
      <c r="I180" s="61"/>
    </row>
    <row r="181" ht="12.75">
      <c r="I181" s="61"/>
    </row>
    <row r="182" ht="12.75">
      <c r="I182" s="61"/>
    </row>
    <row r="183" ht="12.75">
      <c r="I183" s="61"/>
    </row>
    <row r="184" ht="12.75">
      <c r="I184" s="61"/>
    </row>
    <row r="185" ht="12.75">
      <c r="I185" s="61"/>
    </row>
    <row r="186" ht="12.75">
      <c r="I186" s="61"/>
    </row>
    <row r="187" ht="12.75">
      <c r="I187" s="61"/>
    </row>
    <row r="188" ht="12.75">
      <c r="I188" s="61"/>
    </row>
    <row r="189" ht="12.75">
      <c r="I189" s="61"/>
    </row>
    <row r="190" ht="12.75">
      <c r="I190" s="61"/>
    </row>
    <row r="191" ht="12.75">
      <c r="I191" s="61"/>
    </row>
    <row r="192" ht="12.75">
      <c r="I192" s="61"/>
    </row>
    <row r="193" ht="12.75">
      <c r="I193" s="61"/>
    </row>
    <row r="194" ht="12.75">
      <c r="I194" s="61"/>
    </row>
    <row r="195" ht="12.75">
      <c r="I195" s="61"/>
    </row>
    <row r="196" ht="12.75">
      <c r="I196" s="61"/>
    </row>
    <row r="197" ht="12.75">
      <c r="I197" s="61"/>
    </row>
    <row r="198" ht="12.75">
      <c r="I198" s="61"/>
    </row>
    <row r="199" ht="12.75">
      <c r="I199" s="61"/>
    </row>
    <row r="200" ht="12.75">
      <c r="I200" s="61"/>
    </row>
    <row r="201" ht="12.75">
      <c r="I201" s="61"/>
    </row>
    <row r="202" ht="12.75">
      <c r="I202" s="61"/>
    </row>
  </sheetData>
  <mergeCells count="27">
    <mergeCell ref="I112:I114"/>
    <mergeCell ref="A129:C129"/>
    <mergeCell ref="A133:C133"/>
    <mergeCell ref="E58:E60"/>
    <mergeCell ref="D58:D60"/>
    <mergeCell ref="C58:C60"/>
    <mergeCell ref="B58:B60"/>
    <mergeCell ref="A58:A60"/>
    <mergeCell ref="I58:I60"/>
    <mergeCell ref="A71:C71"/>
    <mergeCell ref="A2:J2"/>
    <mergeCell ref="H58:H60"/>
    <mergeCell ref="F58:F60"/>
    <mergeCell ref="G4:H4"/>
    <mergeCell ref="A7:C7"/>
    <mergeCell ref="A9:C9"/>
    <mergeCell ref="A56:C56"/>
    <mergeCell ref="A144:C144"/>
    <mergeCell ref="A104:C104"/>
    <mergeCell ref="A90:C90"/>
    <mergeCell ref="A99:C99"/>
    <mergeCell ref="A62:C62"/>
    <mergeCell ref="A95:C95"/>
    <mergeCell ref="A97:C97"/>
    <mergeCell ref="A64:C64"/>
    <mergeCell ref="A67:C67"/>
    <mergeCell ref="A73:C73"/>
  </mergeCells>
  <printOptions horizontalCentered="1"/>
  <pageMargins left="0" right="0" top="0.7874015748031497" bottom="0.2755905511811024" header="0.5118110236220472" footer="0.1968503937007874"/>
  <pageSetup firstPageNumber="184" useFirstPageNumber="1" horizontalDpi="600" verticalDpi="600" orientation="landscape" paperSize="9" r:id="rId1"/>
  <headerFooter alignWithMargins="0">
    <oddHeader>&amp;C&amp;"Calibri,Standardowy"&amp;P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sulewska</cp:lastModifiedBy>
  <cp:lastPrinted>2010-03-18T10:38:21Z</cp:lastPrinted>
  <dcterms:created xsi:type="dcterms:W3CDTF">1997-02-26T13:46:56Z</dcterms:created>
  <dcterms:modified xsi:type="dcterms:W3CDTF">2010-04-27T11:53:45Z</dcterms:modified>
  <cp:category/>
  <cp:version/>
  <cp:contentType/>
  <cp:contentStatus/>
</cp:coreProperties>
</file>