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580" windowWidth="17595" windowHeight="6660" activeTab="0"/>
  </bookViews>
  <sheets>
    <sheet name="GMINA" sheetId="1" r:id="rId1"/>
    <sheet name="POWIAT" sheetId="2" r:id="rId2"/>
  </sheets>
  <definedNames/>
  <calcPr fullCalcOnLoad="1"/>
</workbook>
</file>

<file path=xl/sharedStrings.xml><?xml version="1.0" encoding="utf-8"?>
<sst xmlns="http://schemas.openxmlformats.org/spreadsheetml/2006/main" count="185" uniqueCount="83">
  <si>
    <t>Zadania gminy (szkoły podstawowe, gimnazja, przedszkola)</t>
  </si>
  <si>
    <t>w złotych</t>
  </si>
  <si>
    <t xml:space="preserve">Dział </t>
  </si>
  <si>
    <t>Wyszczególnienie</t>
  </si>
  <si>
    <t xml:space="preserve">Wykonanie </t>
  </si>
  <si>
    <r>
      <t xml:space="preserve">Plan 2009                    </t>
    </r>
    <r>
      <rPr>
        <sz val="8"/>
        <rFont val="Calibri"/>
        <family val="2"/>
      </rPr>
      <t xml:space="preserve">                    </t>
    </r>
  </si>
  <si>
    <t>Dynamika         %</t>
  </si>
  <si>
    <t>% wykonania planu</t>
  </si>
  <si>
    <t>Roz.</t>
  </si>
  <si>
    <r>
      <t xml:space="preserve"> 2008 r.            </t>
    </r>
  </si>
  <si>
    <t>pierwotny</t>
  </si>
  <si>
    <t>po zmianach</t>
  </si>
  <si>
    <r>
      <t xml:space="preserve"> 2009 r.            </t>
    </r>
  </si>
  <si>
    <t>6 : 3</t>
  </si>
  <si>
    <t>6 : 4</t>
  </si>
  <si>
    <t>6 : 5</t>
  </si>
  <si>
    <t>Szkoły podstawowe</t>
  </si>
  <si>
    <t>Wydatki bieżące:</t>
  </si>
  <si>
    <t>wynagrodzenia i pochodne</t>
  </si>
  <si>
    <t xml:space="preserve">dotacje - szkoły niepubliczne </t>
  </si>
  <si>
    <t>pozostałe w tym:</t>
  </si>
  <si>
    <t xml:space="preserve">  -   remonty</t>
  </si>
  <si>
    <t>Wydatki majątkowe</t>
  </si>
  <si>
    <t>Oddziały przedszkolne w szkołach podstawowych</t>
  </si>
  <si>
    <t xml:space="preserve">pozostałe </t>
  </si>
  <si>
    <t>Przedszkola</t>
  </si>
  <si>
    <t xml:space="preserve">dotacje - zakłady budżetowe </t>
  </si>
  <si>
    <r>
      <t>Wydatki majątkowe</t>
    </r>
    <r>
      <rPr>
        <i/>
        <sz val="7"/>
        <rFont val="Calibri"/>
        <family val="2"/>
      </rPr>
      <t xml:space="preserve"> </t>
    </r>
  </si>
  <si>
    <t>w tym dotacja</t>
  </si>
  <si>
    <t>Gimnazja</t>
  </si>
  <si>
    <t>dotacje - szkoły niepubliczne</t>
  </si>
  <si>
    <t>Zespół Obsługi Ekonomiczno-Administracyjnej Szkół (Przedszkoli Miejskich)</t>
  </si>
  <si>
    <t>Dokształcanie i doskonalenie nauczycieli</t>
  </si>
  <si>
    <r>
      <t>Pozost</t>
    </r>
    <r>
      <rPr>
        <b/>
        <i/>
        <sz val="10"/>
        <rFont val="Calibri"/>
        <family val="2"/>
      </rPr>
      <t>ała działalność</t>
    </r>
  </si>
  <si>
    <t>Zespół Obsługi Ekonomiczno-Administracyjnej Szkół:</t>
  </si>
  <si>
    <r>
      <t xml:space="preserve">wynagrodzenia i pochodne   </t>
    </r>
    <r>
      <rPr>
        <i/>
        <sz val="9"/>
        <rFont val="Calibri"/>
        <family val="2"/>
      </rPr>
      <t xml:space="preserve">(na  zajęcia pozalekcyjne)  </t>
    </r>
  </si>
  <si>
    <t>pozostałe  w tym:</t>
  </si>
  <si>
    <t>- wynagrodzenia i pochodne</t>
  </si>
  <si>
    <t>- nauka pływania w szkołach publicznych, dowóz dzieci na basen, wynajem obiektów sportowych</t>
  </si>
  <si>
    <t>- remonty (Rady Osiedli)</t>
  </si>
  <si>
    <t xml:space="preserve">- inne (w tym porozumienia 2,5 tys. zł)   </t>
  </si>
  <si>
    <t>dotacje (w tym dla szkół niepublicznych: plan 22,0 tys. zł, wyk. 22,0 tys. zł)  w tym:</t>
  </si>
  <si>
    <t>- porozumienia</t>
  </si>
  <si>
    <t xml:space="preserve">RAZEM   OŚWIATA                                            I WYCHOWANIE                             </t>
  </si>
  <si>
    <t xml:space="preserve"> z tego:</t>
  </si>
  <si>
    <t xml:space="preserve"> - wydatki bieżące</t>
  </si>
  <si>
    <t xml:space="preserve"> - dotacje</t>
  </si>
  <si>
    <t xml:space="preserve"> - wydatki majątkowe</t>
  </si>
  <si>
    <t>na zadania zlecone gminie</t>
  </si>
  <si>
    <t>dotacje</t>
  </si>
  <si>
    <t>wydatki majątkowe</t>
  </si>
  <si>
    <t>(w tym dotacja )</t>
  </si>
  <si>
    <t>Zadania powiatu (szkoły ponadpodstawowe, placówki oświatowe)</t>
  </si>
  <si>
    <t xml:space="preserve">Wykonanie  2008 r. </t>
  </si>
  <si>
    <t xml:space="preserve">Wykonanie  2009 r. </t>
  </si>
  <si>
    <t xml:space="preserve"> Szkoły podstawowe specjalne</t>
  </si>
  <si>
    <t xml:space="preserve"> Wydatki bieżące: </t>
  </si>
  <si>
    <t>Przedszkola specjalne</t>
  </si>
  <si>
    <t xml:space="preserve"> Gimnazja specjalne</t>
  </si>
  <si>
    <t xml:space="preserve"> Licea ogólnokształcące </t>
  </si>
  <si>
    <t>Zakupy inwestycyjne</t>
  </si>
  <si>
    <t>*</t>
  </si>
  <si>
    <t>Licea profilowane</t>
  </si>
  <si>
    <t>Szkoły zawodowe</t>
  </si>
  <si>
    <t>Szkoły artystyczne - Państwowe Ognisko Kultury Plastycznej</t>
  </si>
  <si>
    <t xml:space="preserve"> Szkoły Zawodowe Specjalne </t>
  </si>
  <si>
    <t>Centrum Kształcenia Ustawicznego i Praktycznego oraz Ośrodki Dokształcania Zawodowego</t>
  </si>
  <si>
    <t>Wydatki bieżące</t>
  </si>
  <si>
    <t xml:space="preserve"> Pozostała działalność </t>
  </si>
  <si>
    <t xml:space="preserve"> Wydatki bieżące w tym: </t>
  </si>
  <si>
    <t xml:space="preserve"> wynagrodzenia i pochodne  w tym: </t>
  </si>
  <si>
    <t xml:space="preserve">   - na  zajęcia pozalekcyjne   </t>
  </si>
  <si>
    <t xml:space="preserve"> pozostałe  w tym: </t>
  </si>
  <si>
    <t xml:space="preserve">  - nauka pływania </t>
  </si>
  <si>
    <t xml:space="preserve">  - remonty (Rady Osiedli)</t>
  </si>
  <si>
    <t xml:space="preserve">  -FŚS emerytów i rencistów </t>
  </si>
  <si>
    <t xml:space="preserve"> - inne</t>
  </si>
  <si>
    <t xml:space="preserve"> RAZEM   OŚWIATA  I WYCHOWANIE </t>
  </si>
  <si>
    <t>z tego:</t>
  </si>
  <si>
    <t>Autor dokumentu: Agnieszka Sulewska</t>
  </si>
  <si>
    <t>Wprowadził do BIP: Agnieszka Sulewska</t>
  </si>
  <si>
    <t>Data wprowadzenia do BIP: 27.04.2010 r.</t>
  </si>
  <si>
    <t>Autor dokumentu: Kamila Budzyła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</si>
</sst>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(&quot;$&quot;* #,##0.000_);_(&quot;$&quot;* \(#,##0.000\);_(&quot;$&quot;* &quot;-&quot;??_);_(@_)"/>
    <numFmt numFmtId="166" formatCode="0.0"/>
    <numFmt numFmtId="167" formatCode="#,##0_ ;\-#,##0\ "/>
    <numFmt numFmtId="168" formatCode="#,##0.000"/>
  </numFmts>
  <fonts count="18">
    <font>
      <sz val="10"/>
      <name val="Calibri"/>
      <family val="0"/>
    </font>
    <font>
      <sz val="12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name val="Times New Roman CE"/>
      <family val="1"/>
    </font>
    <font>
      <i/>
      <sz val="9"/>
      <name val="Calibri"/>
      <family val="2"/>
    </font>
    <font>
      <i/>
      <sz val="7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i/>
      <sz val="8.5"/>
      <name val="Calibri"/>
      <family val="2"/>
    </font>
    <font>
      <b/>
      <sz val="11"/>
      <name val="Calibri"/>
      <family val="2"/>
    </font>
    <font>
      <i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3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1" xfId="0" applyNumberFormat="1" applyFont="1" applyFill="1" applyBorder="1" applyAlignment="1" applyProtection="1">
      <alignment horizontal="center"/>
      <protection locked="0"/>
    </xf>
    <xf numFmtId="44" fontId="6" fillId="0" borderId="2" xfId="18" applyFont="1" applyFill="1" applyBorder="1" applyAlignment="1" applyProtection="1">
      <alignment horizontal="center" vertical="center" wrapText="1"/>
      <protection locked="0"/>
    </xf>
    <xf numFmtId="3" fontId="7" fillId="0" borderId="3" xfId="0" applyNumberFormat="1" applyFont="1" applyFill="1" applyBorder="1" applyAlignment="1" applyProtection="1">
      <alignment horizontal="center"/>
      <protection locked="0"/>
    </xf>
    <xf numFmtId="3" fontId="7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3" fontId="7" fillId="0" borderId="5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NumberFormat="1" applyFont="1" applyFill="1" applyBorder="1" applyAlignment="1" applyProtection="1">
      <alignment horizontal="centerContinuous" vertical="center"/>
      <protection locked="0"/>
    </xf>
    <xf numFmtId="0" fontId="7" fillId="0" borderId="6" xfId="0" applyNumberFormat="1" applyFont="1" applyFill="1" applyBorder="1" applyAlignment="1" applyProtection="1">
      <alignment horizontal="centerContinuous" vertic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5" fillId="0" borderId="7" xfId="0" applyNumberFormat="1" applyFont="1" applyFill="1" applyBorder="1" applyAlignment="1" applyProtection="1">
      <alignment horizontal="center" vertical="top" wrapText="1"/>
      <protection locked="0"/>
    </xf>
    <xf numFmtId="0" fontId="0" fillId="0" borderId="8" xfId="0" applyFont="1" applyBorder="1" applyAlignment="1">
      <alignment vertical="center" wrapText="1"/>
    </xf>
    <xf numFmtId="3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Continuous" vertical="center"/>
      <protection locked="0"/>
    </xf>
    <xf numFmtId="44" fontId="7" fillId="0" borderId="12" xfId="18" applyFont="1" applyFill="1" applyBorder="1" applyAlignment="1" applyProtection="1">
      <alignment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 locked="0"/>
    </xf>
    <xf numFmtId="164" fontId="7" fillId="0" borderId="14" xfId="0" applyNumberFormat="1" applyFont="1" applyFill="1" applyBorder="1" applyAlignment="1" applyProtection="1">
      <alignment horizontal="right" vertical="center"/>
      <protection locked="0"/>
    </xf>
    <xf numFmtId="164" fontId="7" fillId="0" borderId="12" xfId="0" applyNumberFormat="1" applyFont="1" applyFill="1" applyBorder="1" applyAlignment="1" applyProtection="1">
      <alignment horizontal="right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7" xfId="0" applyNumberFormat="1" applyFont="1" applyFill="1" applyBorder="1" applyAlignment="1" applyProtection="1">
      <alignment horizontal="centerContinuous" vertical="center"/>
      <protection locked="0"/>
    </xf>
    <xf numFmtId="44" fontId="0" fillId="0" borderId="14" xfId="18" applyFont="1" applyFill="1" applyBorder="1" applyAlignment="1" applyProtection="1">
      <alignment vertical="center" wrapText="1"/>
      <protection locked="0"/>
    </xf>
    <xf numFmtId="3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14" xfId="0" applyNumberFormat="1" applyFont="1" applyFill="1" applyBorder="1" applyAlignment="1" applyProtection="1">
      <alignment horizontal="right" vertical="center"/>
      <protection locked="0"/>
    </xf>
    <xf numFmtId="164" fontId="0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10" fillId="0" borderId="7" xfId="0" applyNumberFormat="1" applyFont="1" applyFill="1" applyBorder="1" applyAlignment="1" applyProtection="1">
      <alignment horizontal="centerContinuous" vertical="center"/>
      <protection locked="0"/>
    </xf>
    <xf numFmtId="165" fontId="10" fillId="0" borderId="9" xfId="18" applyNumberFormat="1" applyFont="1" applyFill="1" applyBorder="1" applyAlignment="1" applyProtection="1">
      <alignment vertical="center" wrapText="1"/>
      <protection locked="0"/>
    </xf>
    <xf numFmtId="3" fontId="1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44" fontId="10" fillId="0" borderId="9" xfId="18" applyFont="1" applyFill="1" applyBorder="1" applyAlignment="1" applyProtection="1">
      <alignment vertical="center" wrapText="1"/>
      <protection locked="0"/>
    </xf>
    <xf numFmtId="44" fontId="0" fillId="0" borderId="9" xfId="18" applyFont="1" applyFill="1" applyBorder="1" applyAlignment="1" applyProtection="1">
      <alignment vertical="center" wrapText="1"/>
      <protection locked="0"/>
    </xf>
    <xf numFmtId="164" fontId="0" fillId="0" borderId="8" xfId="0" applyNumberFormat="1" applyFont="1" applyFill="1" applyBorder="1" applyAlignment="1" applyProtection="1">
      <alignment horizontal="right" vertical="center"/>
      <protection locked="0"/>
    </xf>
    <xf numFmtId="164" fontId="0" fillId="0" borderId="16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 locked="0"/>
    </xf>
    <xf numFmtId="3" fontId="8" fillId="0" borderId="9" xfId="0" applyNumberFormat="1" applyFont="1" applyFill="1" applyBorder="1" applyAlignment="1" applyProtection="1">
      <alignment horizontal="right" vertical="center"/>
      <protection locked="0"/>
    </xf>
    <xf numFmtId="0" fontId="12" fillId="0" borderId="7" xfId="0" applyNumberFormat="1" applyFont="1" applyFill="1" applyBorder="1" applyAlignment="1" applyProtection="1">
      <alignment horizontal="centerContinuous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44" fontId="8" fillId="0" borderId="9" xfId="18" applyFont="1" applyFill="1" applyBorder="1" applyAlignment="1" applyProtection="1">
      <alignment vertical="center" wrapText="1"/>
      <protection locked="0"/>
    </xf>
    <xf numFmtId="164" fontId="7" fillId="0" borderId="8" xfId="0" applyNumberFormat="1" applyFont="1" applyFill="1" applyBorder="1" applyAlignment="1" applyProtection="1">
      <alignment horizontal="right" vertical="center"/>
      <protection locked="0"/>
    </xf>
    <xf numFmtId="0" fontId="0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9" xfId="0" applyNumberFormat="1" applyFont="1" applyFill="1" applyBorder="1" applyAlignment="1" applyProtection="1">
      <alignment horizontal="right" vertical="center"/>
      <protection locked="0"/>
    </xf>
    <xf numFmtId="164" fontId="8" fillId="0" borderId="10" xfId="0" applyNumberFormat="1" applyFont="1" applyFill="1" applyBorder="1" applyAlignment="1" applyProtection="1">
      <alignment horizontal="right" vertical="center"/>
      <protection locked="0"/>
    </xf>
    <xf numFmtId="3" fontId="8" fillId="0" borderId="10" xfId="0" applyNumberFormat="1" applyFont="1" applyFill="1" applyBorder="1" applyAlignment="1" applyProtection="1">
      <alignment horizontal="right" vertical="center"/>
      <protection locked="0"/>
    </xf>
    <xf numFmtId="164" fontId="8" fillId="0" borderId="8" xfId="0" applyNumberFormat="1" applyFont="1" applyFill="1" applyBorder="1" applyAlignment="1" applyProtection="1">
      <alignment horizontal="right" vertical="center"/>
      <protection locked="0"/>
    </xf>
    <xf numFmtId="164" fontId="8" fillId="0" borderId="16" xfId="0" applyNumberFormat="1" applyFont="1" applyFill="1" applyBorder="1" applyAlignment="1" applyProtection="1">
      <alignment horizontal="right" vertical="center"/>
      <protection locked="0"/>
    </xf>
    <xf numFmtId="44" fontId="3" fillId="0" borderId="12" xfId="18" applyFont="1" applyFill="1" applyBorder="1" applyAlignment="1" applyProtection="1">
      <alignment vertical="center" wrapText="1"/>
      <protection locked="0"/>
    </xf>
    <xf numFmtId="3" fontId="3" fillId="0" borderId="12" xfId="0" applyNumberFormat="1" applyFont="1" applyFill="1" applyBorder="1" applyAlignment="1" applyProtection="1">
      <alignment horizontal="right" vertical="center"/>
      <protection locked="0"/>
    </xf>
    <xf numFmtId="164" fontId="3" fillId="0" borderId="14" xfId="0" applyNumberFormat="1" applyFont="1" applyFill="1" applyBorder="1" applyAlignment="1" applyProtection="1">
      <alignment horizontal="right" vertical="center"/>
      <protection locked="0"/>
    </xf>
    <xf numFmtId="164" fontId="3" fillId="0" borderId="12" xfId="0" applyNumberFormat="1" applyFont="1" applyFill="1" applyBorder="1" applyAlignment="1" applyProtection="1">
      <alignment horizontal="right" vertical="center"/>
      <protection locked="0"/>
    </xf>
    <xf numFmtId="164" fontId="3" fillId="0" borderId="13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44" fontId="12" fillId="0" borderId="14" xfId="18" applyFont="1" applyFill="1" applyBorder="1" applyAlignment="1" applyProtection="1">
      <alignment vertical="center" wrapText="1"/>
      <protection locked="0"/>
    </xf>
    <xf numFmtId="3" fontId="7" fillId="0" borderId="14" xfId="0" applyNumberFormat="1" applyFont="1" applyFill="1" applyBorder="1" applyAlignment="1" applyProtection="1">
      <alignment horizontal="right" vertical="center"/>
      <protection locked="0"/>
    </xf>
    <xf numFmtId="3" fontId="7" fillId="0" borderId="15" xfId="0" applyNumberFormat="1" applyFont="1" applyFill="1" applyBorder="1" applyAlignment="1" applyProtection="1">
      <alignment horizontal="right" vertical="center"/>
      <protection locked="0"/>
    </xf>
    <xf numFmtId="0" fontId="8" fillId="0" borderId="7" xfId="0" applyNumberFormat="1" applyFont="1" applyFill="1" applyBorder="1" applyAlignment="1" applyProtection="1">
      <alignment horizontal="centerContinuous" vertical="center"/>
      <protection locked="0"/>
    </xf>
    <xf numFmtId="3" fontId="0" fillId="0" borderId="8" xfId="0" applyNumberFormat="1" applyFont="1" applyFill="1" applyBorder="1" applyAlignment="1" applyProtection="1">
      <alignment horizontal="right" vertical="center"/>
      <protection locked="0"/>
    </xf>
    <xf numFmtId="3" fontId="0" fillId="0" borderId="16" xfId="0" applyNumberFormat="1" applyFont="1" applyFill="1" applyBorder="1" applyAlignment="1" applyProtection="1">
      <alignment horizontal="right" vertical="center"/>
      <protection locked="0"/>
    </xf>
    <xf numFmtId="44" fontId="12" fillId="0" borderId="12" xfId="18" applyFont="1" applyFill="1" applyBorder="1" applyAlignment="1" applyProtection="1">
      <alignment vertical="center" wrapText="1"/>
      <protection locked="0"/>
    </xf>
    <xf numFmtId="3" fontId="12" fillId="0" borderId="12" xfId="0" applyNumberFormat="1" applyFont="1" applyFill="1" applyBorder="1" applyAlignment="1" applyProtection="1">
      <alignment horizontal="right" vertical="center"/>
      <protection locked="0"/>
    </xf>
    <xf numFmtId="0" fontId="13" fillId="0" borderId="7" xfId="0" applyNumberFormat="1" applyFont="1" applyFill="1" applyBorder="1" applyAlignment="1" applyProtection="1">
      <alignment horizontal="centerContinuous" vertical="center"/>
      <protection locked="0"/>
    </xf>
    <xf numFmtId="44" fontId="13" fillId="0" borderId="9" xfId="18" applyFont="1" applyFill="1" applyBorder="1" applyAlignment="1" applyProtection="1">
      <alignment vertical="center" wrapText="1"/>
      <protection locked="0"/>
    </xf>
    <xf numFmtId="3" fontId="13" fillId="0" borderId="9" xfId="0" applyNumberFormat="1" applyFont="1" applyFill="1" applyBorder="1" applyAlignment="1" applyProtection="1">
      <alignment horizontal="right" vertical="center"/>
      <protection locked="0"/>
    </xf>
    <xf numFmtId="164" fontId="13" fillId="0" borderId="9" xfId="0" applyNumberFormat="1" applyFont="1" applyFill="1" applyBorder="1" applyAlignment="1" applyProtection="1">
      <alignment horizontal="right" vertical="center"/>
      <protection locked="0"/>
    </xf>
    <xf numFmtId="164" fontId="13" fillId="0" borderId="10" xfId="0" applyNumberFormat="1" applyFont="1" applyFill="1" applyBorder="1" applyAlignment="1" applyProtection="1">
      <alignment horizontal="right" vertical="center"/>
      <protection locked="0"/>
    </xf>
    <xf numFmtId="3" fontId="13" fillId="0" borderId="0" xfId="0" applyNumberFormat="1" applyFont="1" applyFill="1" applyBorder="1" applyAlignment="1" applyProtection="1">
      <alignment vertical="center"/>
      <protection locked="0"/>
    </xf>
    <xf numFmtId="49" fontId="10" fillId="0" borderId="9" xfId="18" applyNumberFormat="1" applyFont="1" applyFill="1" applyBorder="1" applyAlignment="1" applyProtection="1">
      <alignment vertical="center" wrapText="1"/>
      <protection locked="0"/>
    </xf>
    <xf numFmtId="3" fontId="14" fillId="0" borderId="9" xfId="0" applyNumberFormat="1" applyFont="1" applyFill="1" applyBorder="1" applyAlignment="1" applyProtection="1">
      <alignment horizontal="right" vertical="center"/>
      <protection locked="0"/>
    </xf>
    <xf numFmtId="3" fontId="10" fillId="2" borderId="9" xfId="0" applyNumberFormat="1" applyFont="1" applyFill="1" applyBorder="1" applyAlignment="1" applyProtection="1">
      <alignment horizontal="right" vertical="center"/>
      <protection locked="0"/>
    </xf>
    <xf numFmtId="49" fontId="15" fillId="0" borderId="9" xfId="18" applyNumberFormat="1" applyFont="1" applyFill="1" applyBorder="1" applyAlignment="1" applyProtection="1">
      <alignment vertical="center" wrapText="1"/>
      <protection locked="0"/>
    </xf>
    <xf numFmtId="44" fontId="12" fillId="0" borderId="9" xfId="18" applyFont="1" applyFill="1" applyBorder="1" applyAlignment="1" applyProtection="1">
      <alignment vertical="center" wrapText="1"/>
      <protection locked="0"/>
    </xf>
    <xf numFmtId="3" fontId="12" fillId="0" borderId="9" xfId="0" applyNumberFormat="1" applyFont="1" applyFill="1" applyBorder="1" applyAlignment="1" applyProtection="1">
      <alignment horizontal="right" vertical="center"/>
      <protection locked="0"/>
    </xf>
    <xf numFmtId="164" fontId="7" fillId="0" borderId="9" xfId="0" applyNumberFormat="1" applyFont="1" applyFill="1" applyBorder="1" applyAlignment="1" applyProtection="1">
      <alignment horizontal="right" vertical="center"/>
      <protection locked="0"/>
    </xf>
    <xf numFmtId="164" fontId="7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17" xfId="0" applyNumberFormat="1" applyFont="1" applyFill="1" applyBorder="1" applyAlignment="1" applyProtection="1">
      <alignment horizontal="centerContinuous" vertical="center" wrapText="1"/>
      <protection locked="0"/>
    </xf>
    <xf numFmtId="44" fontId="16" fillId="0" borderId="18" xfId="18" applyFont="1" applyFill="1" applyBorder="1" applyAlignment="1" applyProtection="1">
      <alignment vertical="center" wrapText="1"/>
      <protection locked="0"/>
    </xf>
    <xf numFmtId="3" fontId="16" fillId="0" borderId="18" xfId="0" applyNumberFormat="1" applyFont="1" applyFill="1" applyBorder="1" applyAlignment="1" applyProtection="1">
      <alignment horizontal="right" vertical="center"/>
      <protection locked="0"/>
    </xf>
    <xf numFmtId="164" fontId="16" fillId="0" borderId="18" xfId="0" applyNumberFormat="1" applyFont="1" applyFill="1" applyBorder="1" applyAlignment="1" applyProtection="1">
      <alignment horizontal="right" vertical="center"/>
      <protection locked="0"/>
    </xf>
    <xf numFmtId="164" fontId="16" fillId="0" borderId="19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0" fillId="0" borderId="7" xfId="0" applyNumberFormat="1" applyFont="1" applyFill="1" applyBorder="1" applyAlignment="1" applyProtection="1">
      <alignment/>
      <protection locked="0"/>
    </xf>
    <xf numFmtId="0" fontId="14" fillId="0" borderId="9" xfId="0" applyNumberFormat="1" applyFont="1" applyFill="1" applyBorder="1" applyAlignment="1" applyProtection="1">
      <alignment wrapText="1"/>
      <protection locked="0"/>
    </xf>
    <xf numFmtId="3" fontId="14" fillId="0" borderId="9" xfId="0" applyNumberFormat="1" applyFont="1" applyFill="1" applyBorder="1" applyAlignment="1" applyProtection="1">
      <alignment horizontal="right"/>
      <protection locked="0"/>
    </xf>
    <xf numFmtId="164" fontId="3" fillId="0" borderId="9" xfId="0" applyNumberFormat="1" applyFont="1" applyFill="1" applyBorder="1" applyAlignment="1" applyProtection="1">
      <alignment horizontal="right" vertical="center"/>
      <protection locked="0"/>
    </xf>
    <xf numFmtId="164" fontId="3" fillId="0" borderId="8" xfId="0" applyNumberFormat="1" applyFont="1" applyFill="1" applyBorder="1" applyAlignment="1" applyProtection="1">
      <alignment horizontal="right" vertical="center"/>
      <protection locked="0"/>
    </xf>
    <xf numFmtId="164" fontId="3" fillId="0" borderId="16" xfId="0" applyNumberFormat="1" applyFont="1" applyFill="1" applyBorder="1" applyAlignment="1" applyProtection="1">
      <alignment horizontal="right" vertical="center"/>
      <protection locked="0"/>
    </xf>
    <xf numFmtId="164" fontId="3" fillId="0" borderId="15" xfId="0" applyNumberFormat="1" applyFont="1" applyFill="1" applyBorder="1" applyAlignment="1" applyProtection="1">
      <alignment horizontal="right" vertical="center"/>
      <protection locked="0"/>
    </xf>
    <xf numFmtId="0" fontId="8" fillId="0" borderId="7" xfId="0" applyNumberFormat="1" applyFont="1" applyFill="1" applyBorder="1" applyAlignment="1" applyProtection="1">
      <alignment/>
      <protection locked="0"/>
    </xf>
    <xf numFmtId="0" fontId="10" fillId="0" borderId="9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horizontal="right" vertical="center"/>
      <protection locked="0"/>
    </xf>
    <xf numFmtId="164" fontId="14" fillId="0" borderId="9" xfId="0" applyNumberFormat="1" applyFont="1" applyFill="1" applyBorder="1" applyAlignment="1" applyProtection="1">
      <alignment horizontal="right" vertical="center"/>
      <protection locked="0"/>
    </xf>
    <xf numFmtId="164" fontId="14" fillId="0" borderId="10" xfId="0" applyNumberFormat="1" applyFont="1" applyFill="1" applyBorder="1" applyAlignment="1" applyProtection="1">
      <alignment horizontal="right" vertical="center"/>
      <protection locked="0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0" fontId="8" fillId="0" borderId="21" xfId="0" applyNumberFormat="1" applyFont="1" applyFill="1" applyBorder="1" applyAlignment="1" applyProtection="1">
      <alignment/>
      <protection locked="0"/>
    </xf>
    <xf numFmtId="44" fontId="10" fillId="0" borderId="22" xfId="18" applyFont="1" applyFill="1" applyBorder="1" applyAlignment="1" applyProtection="1">
      <alignment vertical="center" wrapText="1"/>
      <protection locked="0"/>
    </xf>
    <xf numFmtId="3" fontId="10" fillId="0" borderId="23" xfId="0" applyNumberFormat="1" applyFont="1" applyFill="1" applyBorder="1" applyAlignment="1" applyProtection="1">
      <alignment horizontal="right" vertical="center"/>
      <protection locked="0"/>
    </xf>
    <xf numFmtId="3" fontId="10" fillId="0" borderId="22" xfId="0" applyNumberFormat="1" applyFont="1" applyFill="1" applyBorder="1" applyAlignment="1" applyProtection="1">
      <alignment horizontal="right" vertical="center"/>
      <protection locked="0"/>
    </xf>
    <xf numFmtId="164" fontId="14" fillId="0" borderId="22" xfId="0" applyNumberFormat="1" applyFont="1" applyFill="1" applyBorder="1" applyAlignment="1" applyProtection="1">
      <alignment horizontal="right" vertical="center"/>
      <protection locked="0"/>
    </xf>
    <xf numFmtId="164" fontId="14" fillId="0" borderId="24" xfId="0" applyNumberFormat="1" applyFont="1" applyFill="1" applyBorder="1" applyAlignment="1" applyProtection="1">
      <alignment horizontal="right" vertical="center"/>
      <protection locked="0"/>
    </xf>
    <xf numFmtId="44" fontId="10" fillId="0" borderId="0" xfId="18" applyFont="1" applyFill="1" applyBorder="1" applyAlignment="1" applyProtection="1">
      <alignment horizontal="left" vertical="center" wrapText="1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164" fontId="14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center" shrinkToFit="1"/>
    </xf>
    <xf numFmtId="0" fontId="3" fillId="0" borderId="0" xfId="0" applyFont="1" applyBorder="1" applyAlignment="1">
      <alignment shrinkToFi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shrinkToFit="1"/>
    </xf>
    <xf numFmtId="0" fontId="3" fillId="0" borderId="0" xfId="0" applyFont="1" applyBorder="1" applyAlignment="1">
      <alignment shrinkToFit="1"/>
    </xf>
    <xf numFmtId="3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3" fontId="5" fillId="0" borderId="12" xfId="0" applyNumberFormat="1" applyFont="1" applyBorder="1" applyAlignment="1">
      <alignment horizontal="right" vertical="center"/>
    </xf>
    <xf numFmtId="166" fontId="7" fillId="0" borderId="12" xfId="0" applyNumberFormat="1" applyFont="1" applyBorder="1" applyAlignment="1">
      <alignment horizontal="right" vertical="center"/>
    </xf>
    <xf numFmtId="166" fontId="7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166" fontId="8" fillId="0" borderId="9" xfId="0" applyNumberFormat="1" applyFont="1" applyBorder="1" applyAlignment="1">
      <alignment horizontal="right" vertical="center"/>
    </xf>
    <xf numFmtId="166" fontId="8" fillId="0" borderId="10" xfId="0" applyNumberFormat="1" applyFont="1" applyBorder="1" applyAlignment="1">
      <alignment horizontal="right" vertical="center"/>
    </xf>
    <xf numFmtId="3" fontId="17" fillId="0" borderId="9" xfId="0" applyNumberFormat="1" applyFont="1" applyBorder="1" applyAlignment="1">
      <alignment vertical="center"/>
    </xf>
    <xf numFmtId="1" fontId="8" fillId="0" borderId="9" xfId="0" applyNumberFormat="1" applyFont="1" applyBorder="1" applyAlignment="1">
      <alignment horizontal="right" vertical="center"/>
    </xf>
    <xf numFmtId="1" fontId="8" fillId="0" borderId="10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166" fontId="8" fillId="0" borderId="14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vertical="center"/>
    </xf>
    <xf numFmtId="0" fontId="3" fillId="0" borderId="0" xfId="0" applyFont="1" applyAlignment="1">
      <alignment/>
    </xf>
    <xf numFmtId="3" fontId="17" fillId="0" borderId="9" xfId="0" applyNumberFormat="1" applyFont="1" applyBorder="1" applyAlignment="1">
      <alignment horizontal="right" vertical="center"/>
    </xf>
    <xf numFmtId="167" fontId="4" fillId="0" borderId="9" xfId="18" applyNumberFormat="1" applyFont="1" applyBorder="1" applyAlignment="1">
      <alignment horizontal="right" vertical="center"/>
    </xf>
    <xf numFmtId="3" fontId="8" fillId="0" borderId="9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 wrapText="1"/>
    </xf>
    <xf numFmtId="1" fontId="7" fillId="0" borderId="12" xfId="0" applyNumberFormat="1" applyFont="1" applyBorder="1" applyAlignment="1">
      <alignment horizontal="right" vertical="center"/>
    </xf>
    <xf numFmtId="1" fontId="7" fillId="0" borderId="13" xfId="0" applyNumberFormat="1" applyFont="1" applyBorder="1" applyAlignment="1">
      <alignment horizontal="right" vertical="center"/>
    </xf>
    <xf numFmtId="1" fontId="8" fillId="0" borderId="26" xfId="0" applyNumberFormat="1" applyFont="1" applyBorder="1" applyAlignment="1">
      <alignment horizontal="right" vertical="center"/>
    </xf>
    <xf numFmtId="166" fontId="7" fillId="0" borderId="27" xfId="0" applyNumberFormat="1" applyFont="1" applyBorder="1" applyAlignment="1">
      <alignment horizontal="right" vertical="center"/>
    </xf>
    <xf numFmtId="166" fontId="8" fillId="0" borderId="26" xfId="0" applyNumberFormat="1" applyFont="1" applyBorder="1" applyAlignment="1">
      <alignment horizontal="right" vertical="center"/>
    </xf>
    <xf numFmtId="0" fontId="0" fillId="0" borderId="28" xfId="0" applyFont="1" applyBorder="1" applyAlignment="1">
      <alignment horizontal="center" vertical="center"/>
    </xf>
    <xf numFmtId="44" fontId="0" fillId="0" borderId="8" xfId="18" applyFont="1" applyFill="1" applyBorder="1" applyAlignment="1" applyProtection="1">
      <alignment vertical="center" wrapText="1"/>
      <protection locked="0"/>
    </xf>
    <xf numFmtId="3" fontId="4" fillId="0" borderId="8" xfId="0" applyNumberFormat="1" applyFont="1" applyBorder="1" applyAlignment="1">
      <alignment vertical="center"/>
    </xf>
    <xf numFmtId="166" fontId="8" fillId="0" borderId="8" xfId="0" applyNumberFormat="1" applyFont="1" applyBorder="1" applyAlignment="1">
      <alignment horizontal="right" vertical="center"/>
    </xf>
    <xf numFmtId="166" fontId="8" fillId="0" borderId="16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vertical="center" wrapText="1"/>
    </xf>
    <xf numFmtId="3" fontId="5" fillId="0" borderId="8" xfId="0" applyNumberFormat="1" applyFont="1" applyBorder="1" applyAlignment="1">
      <alignment vertical="center"/>
    </xf>
    <xf numFmtId="166" fontId="7" fillId="0" borderId="8" xfId="0" applyNumberFormat="1" applyFont="1" applyBorder="1" applyAlignment="1">
      <alignment horizontal="right" vertical="center"/>
    </xf>
    <xf numFmtId="166" fontId="7" fillId="0" borderId="16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7" fillId="0" borderId="30" xfId="0" applyFont="1" applyBorder="1" applyAlignment="1">
      <alignment vertical="center" wrapText="1"/>
    </xf>
    <xf numFmtId="168" fontId="4" fillId="0" borderId="9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166" fontId="8" fillId="0" borderId="8" xfId="0" applyNumberFormat="1" applyFont="1" applyBorder="1" applyAlignment="1">
      <alignment vertical="center"/>
    </xf>
    <xf numFmtId="166" fontId="7" fillId="0" borderId="31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3" fontId="5" fillId="0" borderId="18" xfId="0" applyNumberFormat="1" applyFont="1" applyBorder="1" applyAlignment="1">
      <alignment vertical="center"/>
    </xf>
    <xf numFmtId="166" fontId="7" fillId="0" borderId="18" xfId="0" applyNumberFormat="1" applyFont="1" applyBorder="1" applyAlignment="1">
      <alignment horizontal="right" vertical="center"/>
    </xf>
    <xf numFmtId="166" fontId="7" fillId="0" borderId="19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7" fillId="0" borderId="9" xfId="0" applyFont="1" applyBorder="1" applyAlignment="1">
      <alignment horizontal="right" vertical="center"/>
    </xf>
    <xf numFmtId="166" fontId="7" fillId="0" borderId="9" xfId="0" applyNumberFormat="1" applyFont="1" applyBorder="1" applyAlignment="1">
      <alignment horizontal="right" vertical="center"/>
    </xf>
    <xf numFmtId="166" fontId="7" fillId="0" borderId="10" xfId="0" applyNumberFormat="1" applyFont="1" applyBorder="1" applyAlignment="1">
      <alignment horizontal="right" vertical="center"/>
    </xf>
    <xf numFmtId="3" fontId="10" fillId="0" borderId="9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/>
    </xf>
    <xf numFmtId="3" fontId="10" fillId="0" borderId="9" xfId="0" applyNumberFormat="1" applyFont="1" applyBorder="1" applyAlignment="1">
      <alignment/>
    </xf>
    <xf numFmtId="166" fontId="8" fillId="0" borderId="20" xfId="0" applyNumberFormat="1" applyFont="1" applyBorder="1" applyAlignment="1">
      <alignment horizontal="right"/>
    </xf>
    <xf numFmtId="166" fontId="8" fillId="0" borderId="9" xfId="0" applyNumberFormat="1" applyFont="1" applyBorder="1" applyAlignment="1">
      <alignment horizontal="right"/>
    </xf>
    <xf numFmtId="166" fontId="8" fillId="0" borderId="10" xfId="0" applyNumberFormat="1" applyFont="1" applyBorder="1" applyAlignment="1">
      <alignment horizontal="right"/>
    </xf>
    <xf numFmtId="0" fontId="13" fillId="0" borderId="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3" fontId="10" fillId="0" borderId="22" xfId="0" applyNumberFormat="1" applyFont="1" applyBorder="1" applyAlignment="1">
      <alignment/>
    </xf>
    <xf numFmtId="166" fontId="8" fillId="0" borderId="22" xfId="0" applyNumberFormat="1" applyFont="1" applyBorder="1" applyAlignment="1">
      <alignment horizontal="right"/>
    </xf>
    <xf numFmtId="166" fontId="8" fillId="0" borderId="32" xfId="0" applyNumberFormat="1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12" fillId="0" borderId="8" xfId="0" applyFont="1" applyBorder="1" applyAlignment="1">
      <alignment/>
    </xf>
    <xf numFmtId="3" fontId="10" fillId="0" borderId="8" xfId="0" applyNumberFormat="1" applyFont="1" applyBorder="1" applyAlignment="1">
      <alignment/>
    </xf>
    <xf numFmtId="166" fontId="10" fillId="0" borderId="8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168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63"/>
  <sheetViews>
    <sheetView tabSelected="1" workbookViewId="0" topLeftCell="A44">
      <selection activeCell="A73" sqref="A73:A75"/>
    </sheetView>
  </sheetViews>
  <sheetFormatPr defaultColWidth="9.140625" defaultRowHeight="12.75"/>
  <cols>
    <col min="1" max="1" width="5.421875" style="1" customWidth="1"/>
    <col min="2" max="2" width="25.421875" style="2" customWidth="1"/>
    <col min="3" max="3" width="11.28125" style="3" customWidth="1"/>
    <col min="4" max="5" width="11.00390625" style="4" customWidth="1"/>
    <col min="6" max="6" width="11.00390625" style="5" customWidth="1"/>
    <col min="7" max="7" width="8.8515625" style="3" customWidth="1"/>
    <col min="8" max="8" width="7.421875" style="3" customWidth="1"/>
    <col min="9" max="9" width="8.00390625" style="3" customWidth="1"/>
    <col min="10" max="16384" width="9.140625" style="6" customWidth="1"/>
  </cols>
  <sheetData>
    <row r="1" ht="6" customHeight="1"/>
    <row r="2" spans="2:8" s="7" customFormat="1" ht="15" customHeight="1">
      <c r="B2" s="8" t="s">
        <v>0</v>
      </c>
      <c r="C2" s="9"/>
      <c r="D2" s="10"/>
      <c r="E2" s="10"/>
      <c r="F2" s="10"/>
      <c r="G2" s="9"/>
      <c r="H2" s="9"/>
    </row>
    <row r="3" ht="9.75" customHeight="1" thickBot="1">
      <c r="I3" s="11" t="s">
        <v>1</v>
      </c>
    </row>
    <row r="4" spans="1:9" s="20" customFormat="1" ht="18.75" customHeight="1" thickBot="1" thickTop="1">
      <c r="A4" s="12" t="s">
        <v>2</v>
      </c>
      <c r="B4" s="13" t="s">
        <v>3</v>
      </c>
      <c r="C4" s="14" t="s">
        <v>4</v>
      </c>
      <c r="D4" s="15" t="s">
        <v>5</v>
      </c>
      <c r="E4" s="16"/>
      <c r="F4" s="14" t="s">
        <v>4</v>
      </c>
      <c r="G4" s="17" t="s">
        <v>6</v>
      </c>
      <c r="H4" s="18" t="s">
        <v>7</v>
      </c>
      <c r="I4" s="19"/>
    </row>
    <row r="5" spans="1:9" s="27" customFormat="1" ht="12" customHeight="1" thickTop="1">
      <c r="A5" s="21" t="s">
        <v>8</v>
      </c>
      <c r="B5" s="22"/>
      <c r="C5" s="23" t="s">
        <v>9</v>
      </c>
      <c r="D5" s="23" t="s">
        <v>10</v>
      </c>
      <c r="E5" s="23" t="s">
        <v>11</v>
      </c>
      <c r="F5" s="23" t="s">
        <v>12</v>
      </c>
      <c r="G5" s="24" t="s">
        <v>13</v>
      </c>
      <c r="H5" s="25" t="s">
        <v>14</v>
      </c>
      <c r="I5" s="26" t="s">
        <v>15</v>
      </c>
    </row>
    <row r="6" spans="1:9" s="33" customFormat="1" ht="6.75" customHeight="1">
      <c r="A6" s="28">
        <v>1</v>
      </c>
      <c r="B6" s="29">
        <v>2</v>
      </c>
      <c r="C6" s="30">
        <v>3</v>
      </c>
      <c r="D6" s="30">
        <v>4</v>
      </c>
      <c r="E6" s="30">
        <v>5</v>
      </c>
      <c r="F6" s="30">
        <v>6</v>
      </c>
      <c r="G6" s="31">
        <v>7</v>
      </c>
      <c r="H6" s="31">
        <v>8</v>
      </c>
      <c r="I6" s="32">
        <v>9</v>
      </c>
    </row>
    <row r="7" spans="1:9" s="40" customFormat="1" ht="13.5" customHeight="1">
      <c r="A7" s="34">
        <v>80101</v>
      </c>
      <c r="B7" s="35" t="s">
        <v>16</v>
      </c>
      <c r="C7" s="36">
        <f>C8+C13</f>
        <v>31484467</v>
      </c>
      <c r="D7" s="36">
        <f>D8+D13</f>
        <v>35208600</v>
      </c>
      <c r="E7" s="36">
        <f>E8+E13</f>
        <v>36583960</v>
      </c>
      <c r="F7" s="36">
        <f>F8+F13</f>
        <v>35680411</v>
      </c>
      <c r="G7" s="37">
        <f>F7/C7*100</f>
        <v>113.3270288488606</v>
      </c>
      <c r="H7" s="38">
        <f>F7/D7*100</f>
        <v>101.34004476179115</v>
      </c>
      <c r="I7" s="39">
        <f>F7/E7*100</f>
        <v>97.53020449399136</v>
      </c>
    </row>
    <row r="8" spans="1:9" s="46" customFormat="1" ht="12.75" customHeight="1">
      <c r="A8" s="41"/>
      <c r="B8" s="42" t="s">
        <v>17</v>
      </c>
      <c r="C8" s="43">
        <f>SUM(C9:C11)</f>
        <v>30043716</v>
      </c>
      <c r="D8" s="43">
        <f>SUM(D9:D11)</f>
        <v>31466000</v>
      </c>
      <c r="E8" s="43">
        <f>SUM(E9:E11)</f>
        <v>32296042</v>
      </c>
      <c r="F8" s="43">
        <f>SUM(F9:F11)</f>
        <v>32254995</v>
      </c>
      <c r="G8" s="44">
        <f aca="true" t="shared" si="0" ref="G8:G68">F8/C8*100</f>
        <v>107.36020470969703</v>
      </c>
      <c r="H8" s="44">
        <f aca="true" t="shared" si="1" ref="H8:H68">F8/D8*100</f>
        <v>102.50745248840019</v>
      </c>
      <c r="I8" s="45">
        <f aca="true" t="shared" si="2" ref="I8:I68">F8/E8*100</f>
        <v>99.87290393045687</v>
      </c>
    </row>
    <row r="9" spans="1:9" s="52" customFormat="1" ht="12.75" customHeight="1">
      <c r="A9" s="47"/>
      <c r="B9" s="48" t="s">
        <v>18</v>
      </c>
      <c r="C9" s="49">
        <v>24335785</v>
      </c>
      <c r="D9" s="49">
        <v>25968900</v>
      </c>
      <c r="E9" s="49">
        <v>26376684</v>
      </c>
      <c r="F9" s="49">
        <v>26352880</v>
      </c>
      <c r="G9" s="50">
        <f t="shared" si="0"/>
        <v>108.28859640237619</v>
      </c>
      <c r="H9" s="50">
        <f t="shared" si="1"/>
        <v>101.47861480463169</v>
      </c>
      <c r="I9" s="51">
        <f t="shared" si="2"/>
        <v>99.90975362937965</v>
      </c>
    </row>
    <row r="10" spans="1:9" s="52" customFormat="1" ht="12.75" customHeight="1">
      <c r="A10" s="47"/>
      <c r="B10" s="53" t="s">
        <v>19</v>
      </c>
      <c r="C10" s="49">
        <v>718262</v>
      </c>
      <c r="D10" s="49">
        <v>850000</v>
      </c>
      <c r="E10" s="49">
        <v>811839</v>
      </c>
      <c r="F10" s="49">
        <v>811839</v>
      </c>
      <c r="G10" s="50">
        <f t="shared" si="0"/>
        <v>113.02825431388545</v>
      </c>
      <c r="H10" s="50">
        <f t="shared" si="1"/>
        <v>95.5104705882353</v>
      </c>
      <c r="I10" s="51">
        <f t="shared" si="2"/>
        <v>100</v>
      </c>
    </row>
    <row r="11" spans="1:9" s="52" customFormat="1" ht="11.25" customHeight="1">
      <c r="A11" s="47"/>
      <c r="B11" s="53" t="s">
        <v>20</v>
      </c>
      <c r="C11" s="49">
        <v>4989669</v>
      </c>
      <c r="D11" s="49">
        <v>4647100</v>
      </c>
      <c r="E11" s="49">
        <v>5107519</v>
      </c>
      <c r="F11" s="49">
        <v>5090276</v>
      </c>
      <c r="G11" s="50">
        <f t="shared" si="0"/>
        <v>102.01630609164656</v>
      </c>
      <c r="H11" s="50">
        <f t="shared" si="1"/>
        <v>109.53661423253212</v>
      </c>
      <c r="I11" s="51">
        <f t="shared" si="2"/>
        <v>99.66239968955574</v>
      </c>
    </row>
    <row r="12" spans="1:9" s="52" customFormat="1" ht="9.75" customHeight="1">
      <c r="A12" s="47"/>
      <c r="B12" s="53" t="s">
        <v>21</v>
      </c>
      <c r="C12" s="49">
        <v>149964</v>
      </c>
      <c r="D12" s="49">
        <v>76600</v>
      </c>
      <c r="E12" s="49">
        <v>150140</v>
      </c>
      <c r="F12" s="49">
        <v>149999</v>
      </c>
      <c r="G12" s="50">
        <f t="shared" si="0"/>
        <v>100.02333893467765</v>
      </c>
      <c r="H12" s="50">
        <f t="shared" si="1"/>
        <v>195.82114882506528</v>
      </c>
      <c r="I12" s="51">
        <f t="shared" si="2"/>
        <v>99.90608765152524</v>
      </c>
    </row>
    <row r="13" spans="1:9" s="57" customFormat="1" ht="13.5" customHeight="1">
      <c r="A13" s="41"/>
      <c r="B13" s="54" t="s">
        <v>22</v>
      </c>
      <c r="C13" s="43">
        <v>1440751</v>
      </c>
      <c r="D13" s="43">
        <v>3742600</v>
      </c>
      <c r="E13" s="43">
        <v>4287918</v>
      </c>
      <c r="F13" s="43">
        <v>3425416</v>
      </c>
      <c r="G13" s="55">
        <f t="shared" si="0"/>
        <v>237.75211677798592</v>
      </c>
      <c r="H13" s="50">
        <f t="shared" si="1"/>
        <v>91.52503607118047</v>
      </c>
      <c r="I13" s="56">
        <f t="shared" si="2"/>
        <v>79.8852963139687</v>
      </c>
    </row>
    <row r="14" spans="1:9" s="52" customFormat="1" ht="22.5" customHeight="1">
      <c r="A14" s="34">
        <v>80103</v>
      </c>
      <c r="B14" s="35" t="s">
        <v>23</v>
      </c>
      <c r="C14" s="36">
        <f>C15</f>
        <v>816703</v>
      </c>
      <c r="D14" s="36">
        <f>D15</f>
        <v>926600</v>
      </c>
      <c r="E14" s="36">
        <f>E15</f>
        <v>984697</v>
      </c>
      <c r="F14" s="36">
        <f>F15</f>
        <v>981693</v>
      </c>
      <c r="G14" s="37">
        <f t="shared" si="0"/>
        <v>120.20195836185248</v>
      </c>
      <c r="H14" s="38">
        <f>F14/D14*100</f>
        <v>105.9457155191021</v>
      </c>
      <c r="I14" s="39">
        <f t="shared" si="2"/>
        <v>99.69493153731554</v>
      </c>
    </row>
    <row r="15" spans="1:9" s="46" customFormat="1" ht="12.75" customHeight="1">
      <c r="A15" s="41"/>
      <c r="B15" s="42" t="s">
        <v>17</v>
      </c>
      <c r="C15" s="43">
        <f>SUM(C16:C18)</f>
        <v>816703</v>
      </c>
      <c r="D15" s="43">
        <f>SUM(D16:D18)</f>
        <v>926600</v>
      </c>
      <c r="E15" s="43">
        <f>SUM(E16:E18)</f>
        <v>984697</v>
      </c>
      <c r="F15" s="43">
        <f>SUM(F16:F18)</f>
        <v>981693</v>
      </c>
      <c r="G15" s="44">
        <f t="shared" si="0"/>
        <v>120.20195836185248</v>
      </c>
      <c r="H15" s="44">
        <f>F15/D15*100</f>
        <v>105.9457155191021</v>
      </c>
      <c r="I15" s="45">
        <f t="shared" si="2"/>
        <v>99.69493153731554</v>
      </c>
    </row>
    <row r="16" spans="1:9" s="52" customFormat="1" ht="12" customHeight="1">
      <c r="A16" s="47"/>
      <c r="B16" s="48" t="s">
        <v>18</v>
      </c>
      <c r="C16" s="49">
        <v>664652</v>
      </c>
      <c r="D16" s="49">
        <v>784700</v>
      </c>
      <c r="E16" s="49">
        <v>801720</v>
      </c>
      <c r="F16" s="49">
        <v>799374</v>
      </c>
      <c r="G16" s="50">
        <f t="shared" si="0"/>
        <v>120.269554593983</v>
      </c>
      <c r="H16" s="50">
        <f>F16/D16*100</f>
        <v>101.87001401809607</v>
      </c>
      <c r="I16" s="51">
        <f t="shared" si="2"/>
        <v>99.70737913486005</v>
      </c>
    </row>
    <row r="17" spans="1:9" s="52" customFormat="1" ht="12" customHeight="1">
      <c r="A17" s="47"/>
      <c r="B17" s="53" t="s">
        <v>19</v>
      </c>
      <c r="C17" s="49">
        <v>79296</v>
      </c>
      <c r="D17" s="49">
        <v>72000</v>
      </c>
      <c r="E17" s="49">
        <v>114103</v>
      </c>
      <c r="F17" s="49">
        <v>114103</v>
      </c>
      <c r="G17" s="50">
        <f t="shared" si="0"/>
        <v>143.89502623083132</v>
      </c>
      <c r="H17" s="50">
        <f>F17/D17*100</f>
        <v>158.4763888888889</v>
      </c>
      <c r="I17" s="51">
        <f t="shared" si="2"/>
        <v>100</v>
      </c>
    </row>
    <row r="18" spans="1:9" s="52" customFormat="1" ht="12" customHeight="1">
      <c r="A18" s="47"/>
      <c r="B18" s="53" t="s">
        <v>24</v>
      </c>
      <c r="C18" s="49">
        <v>72755</v>
      </c>
      <c r="D18" s="49">
        <v>69900</v>
      </c>
      <c r="E18" s="49">
        <v>68874</v>
      </c>
      <c r="F18" s="49">
        <v>68216</v>
      </c>
      <c r="G18" s="50">
        <f t="shared" si="0"/>
        <v>93.7612535220947</v>
      </c>
      <c r="H18" s="50">
        <f>F18/D18*100</f>
        <v>97.59084406294707</v>
      </c>
      <c r="I18" s="51">
        <f t="shared" si="2"/>
        <v>99.04463222696518</v>
      </c>
    </row>
    <row r="19" spans="1:9" s="52" customFormat="1" ht="13.5" customHeight="1" hidden="1">
      <c r="A19" s="47"/>
      <c r="B19" s="53" t="s">
        <v>21</v>
      </c>
      <c r="C19" s="49">
        <v>0</v>
      </c>
      <c r="D19" s="49"/>
      <c r="E19" s="49"/>
      <c r="F19" s="49"/>
      <c r="G19" s="43">
        <v>0</v>
      </c>
      <c r="H19" s="43">
        <v>0</v>
      </c>
      <c r="I19" s="58">
        <v>0</v>
      </c>
    </row>
    <row r="20" spans="1:9" s="52" customFormat="1" ht="12" customHeight="1">
      <c r="A20" s="34">
        <v>80104</v>
      </c>
      <c r="B20" s="35" t="s">
        <v>25</v>
      </c>
      <c r="C20" s="36">
        <f>C21+C25</f>
        <v>13696572</v>
      </c>
      <c r="D20" s="36">
        <f>D21+D25</f>
        <v>15041300</v>
      </c>
      <c r="E20" s="36">
        <f>E21+E25</f>
        <v>15012170</v>
      </c>
      <c r="F20" s="36">
        <f>F21+F25</f>
        <v>15012124</v>
      </c>
      <c r="G20" s="37">
        <f t="shared" si="0"/>
        <v>109.60497268951677</v>
      </c>
      <c r="H20" s="38">
        <f t="shared" si="1"/>
        <v>99.80602740454614</v>
      </c>
      <c r="I20" s="39">
        <f t="shared" si="2"/>
        <v>99.99969358194052</v>
      </c>
    </row>
    <row r="21" spans="1:9" s="57" customFormat="1" ht="12.75" customHeight="1">
      <c r="A21" s="41"/>
      <c r="B21" s="42" t="s">
        <v>17</v>
      </c>
      <c r="C21" s="59">
        <f>C23+C24</f>
        <v>12818572</v>
      </c>
      <c r="D21" s="59">
        <f>D23+D24</f>
        <v>13431300</v>
      </c>
      <c r="E21" s="59">
        <f>E23+E24</f>
        <v>14626870</v>
      </c>
      <c r="F21" s="59">
        <f>F23+F24</f>
        <v>14626870</v>
      </c>
      <c r="G21" s="44">
        <f t="shared" si="0"/>
        <v>114.10685995288712</v>
      </c>
      <c r="H21" s="44">
        <f t="shared" si="1"/>
        <v>108.90137216799565</v>
      </c>
      <c r="I21" s="45">
        <f t="shared" si="2"/>
        <v>100</v>
      </c>
    </row>
    <row r="22" spans="1:9" s="52" customFormat="1" ht="12" customHeight="1" hidden="1">
      <c r="A22" s="41"/>
      <c r="B22" s="53" t="s">
        <v>18</v>
      </c>
      <c r="C22" s="49"/>
      <c r="D22" s="49"/>
      <c r="E22" s="49"/>
      <c r="F22" s="49"/>
      <c r="G22" s="50" t="e">
        <f t="shared" si="0"/>
        <v>#DIV/0!</v>
      </c>
      <c r="H22" s="50" t="e">
        <f t="shared" si="1"/>
        <v>#DIV/0!</v>
      </c>
      <c r="I22" s="51" t="e">
        <f t="shared" si="2"/>
        <v>#DIV/0!</v>
      </c>
    </row>
    <row r="23" spans="1:9" s="52" customFormat="1" ht="12" customHeight="1">
      <c r="A23" s="41"/>
      <c r="B23" s="53" t="s">
        <v>19</v>
      </c>
      <c r="C23" s="49">
        <v>333072</v>
      </c>
      <c r="D23" s="49">
        <v>315000</v>
      </c>
      <c r="E23" s="49">
        <v>486000</v>
      </c>
      <c r="F23" s="49">
        <v>486000</v>
      </c>
      <c r="G23" s="50">
        <f t="shared" si="0"/>
        <v>145.9143968871595</v>
      </c>
      <c r="H23" s="50">
        <f t="shared" si="1"/>
        <v>154.2857142857143</v>
      </c>
      <c r="I23" s="51">
        <f t="shared" si="2"/>
        <v>100</v>
      </c>
    </row>
    <row r="24" spans="1:9" s="52" customFormat="1" ht="12" customHeight="1">
      <c r="A24" s="41"/>
      <c r="B24" s="53" t="s">
        <v>26</v>
      </c>
      <c r="C24" s="49">
        <v>12485500</v>
      </c>
      <c r="D24" s="49">
        <v>13116300</v>
      </c>
      <c r="E24" s="49">
        <v>14140870</v>
      </c>
      <c r="F24" s="49">
        <v>14140870</v>
      </c>
      <c r="G24" s="50">
        <f t="shared" si="0"/>
        <v>113.25833967402185</v>
      </c>
      <c r="H24" s="50">
        <f t="shared" si="1"/>
        <v>107.81142547822175</v>
      </c>
      <c r="I24" s="51">
        <f t="shared" si="2"/>
        <v>100</v>
      </c>
    </row>
    <row r="25" spans="1:9" s="57" customFormat="1" ht="12.75">
      <c r="A25" s="41"/>
      <c r="B25" s="54" t="s">
        <v>27</v>
      </c>
      <c r="C25" s="43">
        <v>878000</v>
      </c>
      <c r="D25" s="43">
        <v>1610000</v>
      </c>
      <c r="E25" s="43">
        <v>385300</v>
      </c>
      <c r="F25" s="43">
        <v>385254</v>
      </c>
      <c r="G25" s="50">
        <f>F25/C25*100</f>
        <v>43.878587699316626</v>
      </c>
      <c r="H25" s="50">
        <f>F25/D25*100</f>
        <v>23.928819875776398</v>
      </c>
      <c r="I25" s="51">
        <f>F25/E25*100</f>
        <v>99.98806125097327</v>
      </c>
    </row>
    <row r="26" spans="1:9" s="61" customFormat="1" ht="12.75">
      <c r="A26" s="60"/>
      <c r="B26" s="53" t="s">
        <v>28</v>
      </c>
      <c r="C26" s="49">
        <v>878000</v>
      </c>
      <c r="D26" s="49">
        <v>1610000</v>
      </c>
      <c r="E26" s="49">
        <v>385300</v>
      </c>
      <c r="F26" s="49">
        <v>385254</v>
      </c>
      <c r="G26" s="50">
        <f>F26/C26*100</f>
        <v>43.878587699316626</v>
      </c>
      <c r="H26" s="50">
        <f>F26/D26*100</f>
        <v>23.928819875776398</v>
      </c>
      <c r="I26" s="51">
        <f>F26/E26*100</f>
        <v>99.98806125097327</v>
      </c>
    </row>
    <row r="27" spans="1:9" s="57" customFormat="1" ht="12" customHeight="1">
      <c r="A27" s="34">
        <v>80110</v>
      </c>
      <c r="B27" s="35" t="s">
        <v>29</v>
      </c>
      <c r="C27" s="36">
        <f>C28+C33</f>
        <v>20241917</v>
      </c>
      <c r="D27" s="36">
        <f>D28+D33</f>
        <v>21963000</v>
      </c>
      <c r="E27" s="36">
        <f>E28+E33</f>
        <v>22863482</v>
      </c>
      <c r="F27" s="36">
        <f>F28+F33</f>
        <v>22855413</v>
      </c>
      <c r="G27" s="37">
        <f t="shared" si="0"/>
        <v>112.91130677000602</v>
      </c>
      <c r="H27" s="38">
        <f t="shared" si="1"/>
        <v>104.06325638573965</v>
      </c>
      <c r="I27" s="39">
        <f t="shared" si="2"/>
        <v>99.96470791281922</v>
      </c>
    </row>
    <row r="28" spans="1:9" s="46" customFormat="1" ht="12" customHeight="1">
      <c r="A28" s="41"/>
      <c r="B28" s="42" t="s">
        <v>17</v>
      </c>
      <c r="C28" s="43">
        <f>SUM(C29:C31)</f>
        <v>20113015</v>
      </c>
      <c r="D28" s="43">
        <f>SUM(D29:D31)</f>
        <v>21388100</v>
      </c>
      <c r="E28" s="43">
        <f>SUM(E29:E31)</f>
        <v>22175245</v>
      </c>
      <c r="F28" s="43">
        <f>SUM(F29:F31)</f>
        <v>22167208</v>
      </c>
      <c r="G28" s="44">
        <f t="shared" si="0"/>
        <v>110.21325246364108</v>
      </c>
      <c r="H28" s="44">
        <f t="shared" si="1"/>
        <v>103.64271721190757</v>
      </c>
      <c r="I28" s="45">
        <f t="shared" si="2"/>
        <v>99.96375688295664</v>
      </c>
    </row>
    <row r="29" spans="1:9" s="52" customFormat="1" ht="12" customHeight="1">
      <c r="A29" s="47"/>
      <c r="B29" s="53" t="s">
        <v>18</v>
      </c>
      <c r="C29" s="49">
        <v>16745743</v>
      </c>
      <c r="D29" s="49">
        <v>17781400</v>
      </c>
      <c r="E29" s="49">
        <v>18512905</v>
      </c>
      <c r="F29" s="49">
        <v>18512600</v>
      </c>
      <c r="G29" s="50">
        <f t="shared" si="0"/>
        <v>110.55108154950186</v>
      </c>
      <c r="H29" s="50">
        <f t="shared" si="1"/>
        <v>104.11216214696255</v>
      </c>
      <c r="I29" s="51">
        <f t="shared" si="2"/>
        <v>99.9983525005935</v>
      </c>
    </row>
    <row r="30" spans="1:9" s="52" customFormat="1" ht="12" customHeight="1">
      <c r="A30" s="47"/>
      <c r="B30" s="53" t="s">
        <v>30</v>
      </c>
      <c r="C30" s="49">
        <v>466688</v>
      </c>
      <c r="D30" s="49">
        <v>600000</v>
      </c>
      <c r="E30" s="49">
        <v>564114</v>
      </c>
      <c r="F30" s="49">
        <v>564114</v>
      </c>
      <c r="G30" s="50">
        <f t="shared" si="0"/>
        <v>120.87604566648382</v>
      </c>
      <c r="H30" s="50">
        <f t="shared" si="1"/>
        <v>94.01899999999999</v>
      </c>
      <c r="I30" s="51">
        <f t="shared" si="2"/>
        <v>100</v>
      </c>
    </row>
    <row r="31" spans="1:9" s="52" customFormat="1" ht="12" customHeight="1">
      <c r="A31" s="47"/>
      <c r="B31" s="53" t="s">
        <v>20</v>
      </c>
      <c r="C31" s="49">
        <v>2900584</v>
      </c>
      <c r="D31" s="49">
        <v>3006700</v>
      </c>
      <c r="E31" s="49">
        <v>3098226</v>
      </c>
      <c r="F31" s="49">
        <v>3090494</v>
      </c>
      <c r="G31" s="50">
        <f t="shared" si="0"/>
        <v>106.54730219845383</v>
      </c>
      <c r="H31" s="50">
        <f t="shared" si="1"/>
        <v>102.7869092360395</v>
      </c>
      <c r="I31" s="51">
        <f t="shared" si="2"/>
        <v>99.75043783119759</v>
      </c>
    </row>
    <row r="32" spans="1:9" s="52" customFormat="1" ht="10.5" customHeight="1">
      <c r="A32" s="47"/>
      <c r="B32" s="53" t="s">
        <v>21</v>
      </c>
      <c r="C32" s="49">
        <v>84740</v>
      </c>
      <c r="D32" s="49">
        <v>50300</v>
      </c>
      <c r="E32" s="49">
        <v>76689</v>
      </c>
      <c r="F32" s="49">
        <v>76684</v>
      </c>
      <c r="G32" s="50">
        <f t="shared" si="0"/>
        <v>90.49327354260089</v>
      </c>
      <c r="H32" s="50">
        <f t="shared" si="1"/>
        <v>152.45328031809146</v>
      </c>
      <c r="I32" s="51">
        <f t="shared" si="2"/>
        <v>99.99348016012726</v>
      </c>
    </row>
    <row r="33" spans="1:9" s="57" customFormat="1" ht="12.75" customHeight="1">
      <c r="A33" s="41"/>
      <c r="B33" s="54" t="s">
        <v>22</v>
      </c>
      <c r="C33" s="43">
        <v>128902</v>
      </c>
      <c r="D33" s="43">
        <v>574900</v>
      </c>
      <c r="E33" s="43">
        <v>688237</v>
      </c>
      <c r="F33" s="43">
        <v>688205</v>
      </c>
      <c r="G33" s="55">
        <f>F33/C33*100</f>
        <v>533.8978448744007</v>
      </c>
      <c r="H33" s="55">
        <f t="shared" si="1"/>
        <v>119.70864498173594</v>
      </c>
      <c r="I33" s="51">
        <f t="shared" si="2"/>
        <v>99.99535043887498</v>
      </c>
    </row>
    <row r="34" spans="1:9" s="57" customFormat="1" ht="35.25" customHeight="1">
      <c r="A34" s="34">
        <v>80114</v>
      </c>
      <c r="B34" s="35" t="s">
        <v>31</v>
      </c>
      <c r="C34" s="36">
        <f>C35+C39</f>
        <v>1780196</v>
      </c>
      <c r="D34" s="36">
        <f>D35+D39</f>
        <v>1394700</v>
      </c>
      <c r="E34" s="36">
        <f>E35+E39</f>
        <v>1676264</v>
      </c>
      <c r="F34" s="36">
        <f>F35+F39</f>
        <v>1673767</v>
      </c>
      <c r="G34" s="55">
        <f aca="true" t="shared" si="3" ref="G34:G39">F34/C34*100</f>
        <v>94.02150100326031</v>
      </c>
      <c r="H34" s="38">
        <f t="shared" si="1"/>
        <v>120.00910590091058</v>
      </c>
      <c r="I34" s="39">
        <f t="shared" si="2"/>
        <v>99.85103778402447</v>
      </c>
    </row>
    <row r="35" spans="1:9" s="57" customFormat="1" ht="12.75" customHeight="1">
      <c r="A35" s="41"/>
      <c r="B35" s="62" t="s">
        <v>17</v>
      </c>
      <c r="C35" s="43">
        <f>SUM(C36:C37)</f>
        <v>1360531</v>
      </c>
      <c r="D35" s="43">
        <f>SUM(D36:D37)</f>
        <v>1194700</v>
      </c>
      <c r="E35" s="43">
        <f>SUM(E36:E37)</f>
        <v>1291264</v>
      </c>
      <c r="F35" s="43">
        <f>SUM(F36:F37)</f>
        <v>1288767</v>
      </c>
      <c r="G35" s="50">
        <f t="shared" si="3"/>
        <v>94.72529475623855</v>
      </c>
      <c r="H35" s="44">
        <f t="shared" si="1"/>
        <v>107.87369214028627</v>
      </c>
      <c r="I35" s="45">
        <f t="shared" si="2"/>
        <v>99.80662358743061</v>
      </c>
    </row>
    <row r="36" spans="1:9" s="57" customFormat="1" ht="12.75" customHeight="1">
      <c r="A36" s="41"/>
      <c r="B36" s="53" t="s">
        <v>18</v>
      </c>
      <c r="C36" s="43">
        <v>803546</v>
      </c>
      <c r="D36" s="43">
        <v>854000</v>
      </c>
      <c r="E36" s="43">
        <v>853750</v>
      </c>
      <c r="F36" s="43">
        <v>852382</v>
      </c>
      <c r="G36" s="50">
        <f t="shared" si="3"/>
        <v>106.07756120993695</v>
      </c>
      <c r="H36" s="50">
        <f t="shared" si="1"/>
        <v>99.81053864168618</v>
      </c>
      <c r="I36" s="51">
        <f t="shared" si="2"/>
        <v>99.83976573938507</v>
      </c>
    </row>
    <row r="37" spans="1:9" s="57" customFormat="1" ht="11.25" customHeight="1">
      <c r="A37" s="41"/>
      <c r="B37" s="53" t="s">
        <v>20</v>
      </c>
      <c r="C37" s="43">
        <v>556985</v>
      </c>
      <c r="D37" s="43">
        <v>340700</v>
      </c>
      <c r="E37" s="43">
        <v>437514</v>
      </c>
      <c r="F37" s="43">
        <v>436385</v>
      </c>
      <c r="G37" s="50">
        <f t="shared" si="3"/>
        <v>78.34771133872546</v>
      </c>
      <c r="H37" s="50">
        <f t="shared" si="1"/>
        <v>128.08482535955386</v>
      </c>
      <c r="I37" s="51">
        <f t="shared" si="2"/>
        <v>99.74195111470718</v>
      </c>
    </row>
    <row r="38" spans="1:9" s="57" customFormat="1" ht="10.5" customHeight="1">
      <c r="A38" s="41"/>
      <c r="B38" s="53" t="s">
        <v>21</v>
      </c>
      <c r="C38" s="43">
        <v>425000</v>
      </c>
      <c r="D38" s="43">
        <v>200000</v>
      </c>
      <c r="E38" s="43">
        <v>280000</v>
      </c>
      <c r="F38" s="43">
        <v>279997</v>
      </c>
      <c r="G38" s="50">
        <f t="shared" si="3"/>
        <v>65.88164705882353</v>
      </c>
      <c r="H38" s="50">
        <f t="shared" si="1"/>
        <v>139.9985</v>
      </c>
      <c r="I38" s="51">
        <f t="shared" si="2"/>
        <v>99.99892857142856</v>
      </c>
    </row>
    <row r="39" spans="1:9" s="57" customFormat="1" ht="11.25" customHeight="1">
      <c r="A39" s="41"/>
      <c r="B39" s="54" t="s">
        <v>22</v>
      </c>
      <c r="C39" s="43">
        <v>419665</v>
      </c>
      <c r="D39" s="43">
        <v>200000</v>
      </c>
      <c r="E39" s="43">
        <v>385000</v>
      </c>
      <c r="F39" s="43">
        <v>385000</v>
      </c>
      <c r="G39" s="55">
        <f t="shared" si="3"/>
        <v>91.73984011056437</v>
      </c>
      <c r="H39" s="55">
        <f t="shared" si="1"/>
        <v>192.5</v>
      </c>
      <c r="I39" s="56">
        <f t="shared" si="2"/>
        <v>100</v>
      </c>
    </row>
    <row r="40" spans="1:9" s="57" customFormat="1" ht="24" customHeight="1">
      <c r="A40" s="34">
        <v>80146</v>
      </c>
      <c r="B40" s="35" t="s">
        <v>32</v>
      </c>
      <c r="C40" s="36">
        <f>C41</f>
        <v>259523</v>
      </c>
      <c r="D40" s="36">
        <f>D41</f>
        <v>301800</v>
      </c>
      <c r="E40" s="36">
        <f>E41</f>
        <v>303644</v>
      </c>
      <c r="F40" s="36">
        <f>F41</f>
        <v>285338</v>
      </c>
      <c r="G40" s="63">
        <f>F40/C40*100</f>
        <v>109.94709524782004</v>
      </c>
      <c r="H40" s="63">
        <f t="shared" si="1"/>
        <v>94.5453943008615</v>
      </c>
      <c r="I40" s="39">
        <f t="shared" si="2"/>
        <v>93.97122946608528</v>
      </c>
    </row>
    <row r="41" spans="1:9" s="46" customFormat="1" ht="12" customHeight="1">
      <c r="A41" s="64"/>
      <c r="B41" s="42" t="s">
        <v>17</v>
      </c>
      <c r="C41" s="43">
        <f>SUM(C42:C44)</f>
        <v>259523</v>
      </c>
      <c r="D41" s="43">
        <f>SUM(D42:D44)</f>
        <v>301800</v>
      </c>
      <c r="E41" s="43">
        <f>SUM(E42:E44)</f>
        <v>303644</v>
      </c>
      <c r="F41" s="43">
        <f>SUM(F42:F44)</f>
        <v>285338</v>
      </c>
      <c r="G41" s="50">
        <f>F41/C41*100</f>
        <v>109.94709524782004</v>
      </c>
      <c r="H41" s="50">
        <f t="shared" si="1"/>
        <v>94.5453943008615</v>
      </c>
      <c r="I41" s="45">
        <f>F41/E41*100</f>
        <v>93.97122946608528</v>
      </c>
    </row>
    <row r="42" spans="1:9" s="52" customFormat="1" ht="12" customHeight="1">
      <c r="A42" s="47"/>
      <c r="B42" s="53" t="s">
        <v>18</v>
      </c>
      <c r="C42" s="49">
        <v>65770</v>
      </c>
      <c r="D42" s="49">
        <v>68400</v>
      </c>
      <c r="E42" s="49">
        <v>69690</v>
      </c>
      <c r="F42" s="49">
        <v>69679</v>
      </c>
      <c r="G42" s="65">
        <f>F42/C42*100</f>
        <v>105.94343925802036</v>
      </c>
      <c r="H42" s="65">
        <f t="shared" si="1"/>
        <v>101.86988304093568</v>
      </c>
      <c r="I42" s="66">
        <f>F42/E42*100</f>
        <v>99.98421581288564</v>
      </c>
    </row>
    <row r="43" spans="1:9" s="52" customFormat="1" ht="12" customHeight="1" hidden="1">
      <c r="A43" s="47"/>
      <c r="B43" s="53" t="s">
        <v>26</v>
      </c>
      <c r="C43" s="49">
        <v>0</v>
      </c>
      <c r="D43" s="49"/>
      <c r="E43" s="49"/>
      <c r="F43" s="49"/>
      <c r="G43" s="59" t="e">
        <f>F43/C43*100</f>
        <v>#DIV/0!</v>
      </c>
      <c r="H43" s="59" t="e">
        <f t="shared" si="1"/>
        <v>#DIV/0!</v>
      </c>
      <c r="I43" s="67">
        <v>0</v>
      </c>
    </row>
    <row r="44" spans="1:9" s="52" customFormat="1" ht="12" customHeight="1">
      <c r="A44" s="47"/>
      <c r="B44" s="53" t="s">
        <v>24</v>
      </c>
      <c r="C44" s="49">
        <v>193753</v>
      </c>
      <c r="D44" s="49">
        <v>233400</v>
      </c>
      <c r="E44" s="49">
        <v>233954</v>
      </c>
      <c r="F44" s="49">
        <v>215659</v>
      </c>
      <c r="G44" s="68">
        <f>F44/C44*100</f>
        <v>111.30614751771586</v>
      </c>
      <c r="H44" s="68">
        <f t="shared" si="1"/>
        <v>92.39888603256212</v>
      </c>
      <c r="I44" s="69">
        <f t="shared" si="2"/>
        <v>92.18008668370705</v>
      </c>
    </row>
    <row r="45" spans="1:9" s="75" customFormat="1" ht="13.5" customHeight="1">
      <c r="A45" s="34">
        <v>80195</v>
      </c>
      <c r="B45" s="70" t="s">
        <v>33</v>
      </c>
      <c r="C45" s="71">
        <f>C46+C52+C53+C58+C59</f>
        <v>3251925</v>
      </c>
      <c r="D45" s="71">
        <f>D46+D52+D53+D58+D59</f>
        <v>3965200</v>
      </c>
      <c r="E45" s="71">
        <f>E46+E52+E53+E58+E59</f>
        <v>5528731</v>
      </c>
      <c r="F45" s="71">
        <f>F46+F52+F53+F58+F59</f>
        <v>5086333</v>
      </c>
      <c r="G45" s="72">
        <f t="shared" si="0"/>
        <v>156.40991105268418</v>
      </c>
      <c r="H45" s="73">
        <f t="shared" si="1"/>
        <v>128.2743115101382</v>
      </c>
      <c r="I45" s="74">
        <f t="shared" si="2"/>
        <v>91.9981999485958</v>
      </c>
    </row>
    <row r="46" spans="1:9" s="57" customFormat="1" ht="24" customHeight="1" hidden="1">
      <c r="A46" s="60"/>
      <c r="B46" s="76" t="s">
        <v>34</v>
      </c>
      <c r="C46" s="77">
        <f>C47+C51</f>
        <v>0</v>
      </c>
      <c r="D46" s="77">
        <f>D47+D51</f>
        <v>0</v>
      </c>
      <c r="E46" s="77">
        <f>E47+E51</f>
        <v>0</v>
      </c>
      <c r="F46" s="77">
        <f>F47+F51</f>
        <v>0</v>
      </c>
      <c r="G46" s="77" t="e">
        <f t="shared" si="0"/>
        <v>#DIV/0!</v>
      </c>
      <c r="H46" s="77">
        <v>0</v>
      </c>
      <c r="I46" s="78">
        <v>0</v>
      </c>
    </row>
    <row r="47" spans="1:9" s="57" customFormat="1" ht="12" customHeight="1" hidden="1">
      <c r="A47" s="79"/>
      <c r="B47" s="62" t="s">
        <v>17</v>
      </c>
      <c r="C47" s="59">
        <f>SUM(C48:C49)</f>
        <v>0</v>
      </c>
      <c r="D47" s="59">
        <f>SUM(D48:D49)</f>
        <v>0</v>
      </c>
      <c r="E47" s="59">
        <f>SUM(E48:E49)</f>
        <v>0</v>
      </c>
      <c r="F47" s="59">
        <f>SUM(F48:F49)</f>
        <v>0</v>
      </c>
      <c r="G47" s="59" t="e">
        <f>F47/C47*100</f>
        <v>#DIV/0!</v>
      </c>
      <c r="H47" s="59">
        <v>0</v>
      </c>
      <c r="I47" s="67">
        <v>0</v>
      </c>
    </row>
    <row r="48" spans="1:9" s="57" customFormat="1" ht="12" customHeight="1" hidden="1">
      <c r="A48" s="79"/>
      <c r="B48" s="53" t="s">
        <v>18</v>
      </c>
      <c r="C48" s="49">
        <v>0</v>
      </c>
      <c r="D48" s="49">
        <v>0</v>
      </c>
      <c r="E48" s="49">
        <v>0</v>
      </c>
      <c r="F48" s="49">
        <v>0</v>
      </c>
      <c r="G48" s="59" t="e">
        <f>F48/C48*100</f>
        <v>#DIV/0!</v>
      </c>
      <c r="H48" s="59">
        <v>0</v>
      </c>
      <c r="I48" s="67">
        <v>0</v>
      </c>
    </row>
    <row r="49" spans="1:9" s="57" customFormat="1" ht="12" customHeight="1" hidden="1">
      <c r="A49" s="79"/>
      <c r="B49" s="53" t="s">
        <v>20</v>
      </c>
      <c r="C49" s="49">
        <v>0</v>
      </c>
      <c r="D49" s="49">
        <v>0</v>
      </c>
      <c r="E49" s="49">
        <v>0</v>
      </c>
      <c r="F49" s="49">
        <v>0</v>
      </c>
      <c r="G49" s="59" t="e">
        <f>F49/C49*100</f>
        <v>#DIV/0!</v>
      </c>
      <c r="H49" s="59">
        <v>0</v>
      </c>
      <c r="I49" s="67">
        <v>0</v>
      </c>
    </row>
    <row r="50" spans="1:9" s="57" customFormat="1" ht="9.75" customHeight="1" hidden="1">
      <c r="A50" s="79"/>
      <c r="B50" s="53" t="s">
        <v>21</v>
      </c>
      <c r="C50" s="49">
        <v>0</v>
      </c>
      <c r="D50" s="49">
        <v>0</v>
      </c>
      <c r="E50" s="49">
        <v>0</v>
      </c>
      <c r="F50" s="49">
        <v>0</v>
      </c>
      <c r="G50" s="59" t="e">
        <f>F50/C50*100</f>
        <v>#DIV/0!</v>
      </c>
      <c r="H50" s="59">
        <v>0</v>
      </c>
      <c r="I50" s="67">
        <v>0</v>
      </c>
    </row>
    <row r="51" spans="1:9" s="57" customFormat="1" ht="13.5" customHeight="1" hidden="1">
      <c r="A51" s="79"/>
      <c r="B51" s="54" t="s">
        <v>22</v>
      </c>
      <c r="C51" s="43">
        <v>0</v>
      </c>
      <c r="D51" s="43">
        <v>0</v>
      </c>
      <c r="E51" s="43">
        <v>0</v>
      </c>
      <c r="F51" s="43">
        <v>0</v>
      </c>
      <c r="G51" s="80">
        <v>0</v>
      </c>
      <c r="H51" s="80">
        <v>0</v>
      </c>
      <c r="I51" s="81">
        <v>0</v>
      </c>
    </row>
    <row r="52" spans="1:9" s="61" customFormat="1" ht="23.25" customHeight="1">
      <c r="A52" s="60"/>
      <c r="B52" s="82" t="s">
        <v>35</v>
      </c>
      <c r="C52" s="83">
        <v>534408</v>
      </c>
      <c r="D52" s="83">
        <v>536400</v>
      </c>
      <c r="E52" s="83">
        <v>536377</v>
      </c>
      <c r="F52" s="83">
        <v>524131</v>
      </c>
      <c r="G52" s="38">
        <f t="shared" si="0"/>
        <v>98.07693747099594</v>
      </c>
      <c r="H52" s="38">
        <f t="shared" si="1"/>
        <v>97.71271439224459</v>
      </c>
      <c r="I52" s="39">
        <f t="shared" si="2"/>
        <v>97.7169043415359</v>
      </c>
    </row>
    <row r="53" spans="1:10" s="75" customFormat="1" ht="12" customHeight="1">
      <c r="A53" s="84"/>
      <c r="B53" s="85" t="s">
        <v>36</v>
      </c>
      <c r="C53" s="86">
        <f>SUM(C54:C57)</f>
        <v>1893710</v>
      </c>
      <c r="D53" s="86">
        <f>SUM(D54:D57)</f>
        <v>2452800</v>
      </c>
      <c r="E53" s="86">
        <f>SUM(E54:E57)</f>
        <v>2288302</v>
      </c>
      <c r="F53" s="86">
        <f>SUM(F54:F57)</f>
        <v>1904547</v>
      </c>
      <c r="G53" s="87">
        <f t="shared" si="0"/>
        <v>100.57226291248395</v>
      </c>
      <c r="H53" s="87">
        <f t="shared" si="1"/>
        <v>77.64787181996086</v>
      </c>
      <c r="I53" s="88">
        <f t="shared" si="2"/>
        <v>83.22970482043017</v>
      </c>
      <c r="J53" s="89"/>
    </row>
    <row r="54" spans="1:9" s="75" customFormat="1" ht="10.5" customHeight="1">
      <c r="A54" s="84"/>
      <c r="B54" s="90" t="s">
        <v>37</v>
      </c>
      <c r="C54" s="91">
        <v>9681</v>
      </c>
      <c r="D54" s="91">
        <v>463000</v>
      </c>
      <c r="E54" s="91">
        <v>82589</v>
      </c>
      <c r="F54" s="91">
        <v>66916</v>
      </c>
      <c r="G54" s="43">
        <f t="shared" si="0"/>
        <v>691.2095857865924</v>
      </c>
      <c r="H54" s="87">
        <f t="shared" si="1"/>
        <v>14.452699784017279</v>
      </c>
      <c r="I54" s="58">
        <f>F54/E54*100</f>
        <v>81.02289651164199</v>
      </c>
    </row>
    <row r="55" spans="1:9" s="52" customFormat="1" ht="36" customHeight="1">
      <c r="A55" s="47"/>
      <c r="B55" s="90" t="s">
        <v>38</v>
      </c>
      <c r="C55" s="92">
        <v>1295525</v>
      </c>
      <c r="D55" s="49">
        <v>1324000</v>
      </c>
      <c r="E55" s="49">
        <v>1414162</v>
      </c>
      <c r="F55" s="92">
        <v>1392681</v>
      </c>
      <c r="G55" s="50">
        <f t="shared" si="0"/>
        <v>107.49935354393007</v>
      </c>
      <c r="H55" s="50">
        <f t="shared" si="1"/>
        <v>105.18738670694864</v>
      </c>
      <c r="I55" s="51">
        <f t="shared" si="2"/>
        <v>98.4810085407471</v>
      </c>
    </row>
    <row r="56" spans="1:9" s="52" customFormat="1" ht="12" customHeight="1">
      <c r="A56" s="47"/>
      <c r="B56" s="90" t="s">
        <v>39</v>
      </c>
      <c r="C56" s="92">
        <v>4000</v>
      </c>
      <c r="D56" s="49">
        <v>23000</v>
      </c>
      <c r="E56" s="49">
        <v>26000</v>
      </c>
      <c r="F56" s="92">
        <v>25999</v>
      </c>
      <c r="G56" s="50">
        <f t="shared" si="0"/>
        <v>649.975</v>
      </c>
      <c r="H56" s="50">
        <f>F56/D56*100</f>
        <v>113.03913043478259</v>
      </c>
      <c r="I56" s="51">
        <f>F56/E56*100</f>
        <v>99.99615384615385</v>
      </c>
    </row>
    <row r="57" spans="1:9" s="52" customFormat="1" ht="20.25" customHeight="1">
      <c r="A57" s="47"/>
      <c r="B57" s="93" t="s">
        <v>40</v>
      </c>
      <c r="C57" s="49">
        <f>582404+9681+2100-9681</f>
        <v>584504</v>
      </c>
      <c r="D57" s="49">
        <v>642800</v>
      </c>
      <c r="E57" s="49">
        <v>765551</v>
      </c>
      <c r="F57" s="49">
        <v>418951</v>
      </c>
      <c r="G57" s="50">
        <f t="shared" si="0"/>
        <v>71.67632727919741</v>
      </c>
      <c r="H57" s="50">
        <f t="shared" si="1"/>
        <v>65.17594897324207</v>
      </c>
      <c r="I57" s="51">
        <f t="shared" si="2"/>
        <v>54.72541999161389</v>
      </c>
    </row>
    <row r="58" spans="1:9" s="61" customFormat="1" ht="12.75" customHeight="1">
      <c r="A58" s="60"/>
      <c r="B58" s="94" t="s">
        <v>22</v>
      </c>
      <c r="C58" s="95">
        <v>763800</v>
      </c>
      <c r="D58" s="95">
        <v>922000</v>
      </c>
      <c r="E58" s="95">
        <v>2642052</v>
      </c>
      <c r="F58" s="95">
        <v>2604772</v>
      </c>
      <c r="G58" s="96">
        <f>F58/C58*100</f>
        <v>341.0280178057083</v>
      </c>
      <c r="H58" s="96">
        <f>F58/D58*100</f>
        <v>282.51323210412147</v>
      </c>
      <c r="I58" s="97">
        <f>F58/E58*100</f>
        <v>98.58897553871006</v>
      </c>
    </row>
    <row r="59" spans="1:9" s="61" customFormat="1" ht="36" customHeight="1">
      <c r="A59" s="60"/>
      <c r="B59" s="53" t="s">
        <v>41</v>
      </c>
      <c r="C59" s="95">
        <f>55007+5000</f>
        <v>60007</v>
      </c>
      <c r="D59" s="95">
        <v>54000</v>
      </c>
      <c r="E59" s="95">
        <v>62000</v>
      </c>
      <c r="F59" s="95">
        <v>52883</v>
      </c>
      <c r="G59" s="96">
        <f t="shared" si="0"/>
        <v>88.12805172729848</v>
      </c>
      <c r="H59" s="96">
        <f t="shared" si="1"/>
        <v>97.93148148148148</v>
      </c>
      <c r="I59" s="97">
        <f t="shared" si="2"/>
        <v>85.29516129032258</v>
      </c>
    </row>
    <row r="60" spans="1:9" s="75" customFormat="1" ht="12" customHeight="1" thickBot="1">
      <c r="A60" s="84"/>
      <c r="B60" s="90" t="s">
        <v>42</v>
      </c>
      <c r="C60" s="49">
        <v>5000</v>
      </c>
      <c r="D60" s="49">
        <v>0</v>
      </c>
      <c r="E60" s="49">
        <v>0</v>
      </c>
      <c r="F60" s="49">
        <v>0</v>
      </c>
      <c r="G60" s="59">
        <v>0</v>
      </c>
      <c r="H60" s="59">
        <v>0</v>
      </c>
      <c r="I60" s="67">
        <v>0</v>
      </c>
    </row>
    <row r="61" spans="1:9" s="103" customFormat="1" ht="27" customHeight="1" thickBot="1" thickTop="1">
      <c r="A61" s="98">
        <v>801</v>
      </c>
      <c r="B61" s="99" t="s">
        <v>43</v>
      </c>
      <c r="C61" s="100">
        <f>C7+C14+C20+C34+C40+C27+C45</f>
        <v>71531303</v>
      </c>
      <c r="D61" s="100">
        <f>D7+D14+D20+D34+D40+D27+D45</f>
        <v>78801200</v>
      </c>
      <c r="E61" s="100">
        <f>E7+E14+E20+E34+E40+E27+E45</f>
        <v>82952948</v>
      </c>
      <c r="F61" s="100">
        <f>F7+F14+F20+F34+F40+F27+F45</f>
        <v>81575079</v>
      </c>
      <c r="G61" s="101">
        <f t="shared" si="0"/>
        <v>114.04109191188647</v>
      </c>
      <c r="H61" s="101">
        <f t="shared" si="1"/>
        <v>103.52009740968411</v>
      </c>
      <c r="I61" s="102">
        <f t="shared" si="2"/>
        <v>98.33897524654579</v>
      </c>
    </row>
    <row r="62" spans="1:9" ht="16.5" hidden="1" thickTop="1">
      <c r="A62" s="104"/>
      <c r="B62" s="105" t="s">
        <v>44</v>
      </c>
      <c r="C62" s="106"/>
      <c r="D62" s="106"/>
      <c r="E62" s="106"/>
      <c r="F62" s="106"/>
      <c r="G62" s="107" t="e">
        <f t="shared" si="0"/>
        <v>#DIV/0!</v>
      </c>
      <c r="H62" s="108" t="e">
        <f t="shared" si="1"/>
        <v>#DIV/0!</v>
      </c>
      <c r="I62" s="109" t="e">
        <f t="shared" si="2"/>
        <v>#DIV/0!</v>
      </c>
    </row>
    <row r="63" spans="1:9" ht="16.5" hidden="1" thickTop="1">
      <c r="A63" s="104"/>
      <c r="B63" s="105" t="s">
        <v>45</v>
      </c>
      <c r="C63" s="106"/>
      <c r="D63" s="106"/>
      <c r="E63" s="106"/>
      <c r="F63" s="106"/>
      <c r="G63" s="72" t="e">
        <f t="shared" si="0"/>
        <v>#DIV/0!</v>
      </c>
      <c r="H63" s="73" t="e">
        <f t="shared" si="1"/>
        <v>#DIV/0!</v>
      </c>
      <c r="I63" s="74" t="e">
        <f t="shared" si="2"/>
        <v>#DIV/0!</v>
      </c>
    </row>
    <row r="64" spans="1:9" ht="16.5" hidden="1" thickTop="1">
      <c r="A64" s="104"/>
      <c r="B64" s="105" t="s">
        <v>46</v>
      </c>
      <c r="C64" s="106"/>
      <c r="D64" s="106"/>
      <c r="E64" s="106"/>
      <c r="F64" s="106"/>
      <c r="G64" s="72" t="e">
        <f t="shared" si="0"/>
        <v>#DIV/0!</v>
      </c>
      <c r="H64" s="73" t="e">
        <f t="shared" si="1"/>
        <v>#DIV/0!</v>
      </c>
      <c r="I64" s="74" t="e">
        <f t="shared" si="2"/>
        <v>#DIV/0!</v>
      </c>
    </row>
    <row r="65" spans="1:9" ht="16.5" hidden="1" thickTop="1">
      <c r="A65" s="104"/>
      <c r="B65" s="105" t="s">
        <v>47</v>
      </c>
      <c r="C65" s="106"/>
      <c r="D65" s="106"/>
      <c r="E65" s="106"/>
      <c r="F65" s="106"/>
      <c r="G65" s="72" t="e">
        <f t="shared" si="0"/>
        <v>#DIV/0!</v>
      </c>
      <c r="H65" s="72" t="e">
        <f t="shared" si="1"/>
        <v>#DIV/0!</v>
      </c>
      <c r="I65" s="110" t="e">
        <f t="shared" si="2"/>
        <v>#DIV/0!</v>
      </c>
    </row>
    <row r="66" spans="1:9" s="20" customFormat="1" ht="8.25" customHeight="1" hidden="1">
      <c r="A66" s="111"/>
      <c r="B66" s="112" t="s">
        <v>48</v>
      </c>
      <c r="C66" s="49"/>
      <c r="D66" s="49"/>
      <c r="E66" s="49"/>
      <c r="F66" s="49"/>
      <c r="G66" s="91"/>
      <c r="H66" s="91"/>
      <c r="I66" s="113"/>
    </row>
    <row r="67" spans="1:9" s="20" customFormat="1" ht="12" customHeight="1" thickTop="1">
      <c r="A67" s="111"/>
      <c r="B67" s="112" t="s">
        <v>18</v>
      </c>
      <c r="C67" s="49">
        <f>C9+C16+C22+C29+C36+C42+C48+C52+C54</f>
        <v>43159585</v>
      </c>
      <c r="D67" s="49">
        <f>D9+D16+D22+D29+D36+D42+D48+D52+D54</f>
        <v>46456800</v>
      </c>
      <c r="E67" s="49">
        <f>E9+E16+E22+E29+E36+E42+E48+E52+E54</f>
        <v>47233715</v>
      </c>
      <c r="F67" s="49">
        <f>F9+F16+F22+F29+F36+F42+F48+F52+F54</f>
        <v>47177962</v>
      </c>
      <c r="G67" s="114">
        <f t="shared" si="0"/>
        <v>109.31050889391084</v>
      </c>
      <c r="H67" s="114">
        <f t="shared" si="1"/>
        <v>101.55232818446385</v>
      </c>
      <c r="I67" s="115">
        <f t="shared" si="2"/>
        <v>99.88196355082381</v>
      </c>
    </row>
    <row r="68" spans="1:9" s="20" customFormat="1" ht="12" customHeight="1">
      <c r="A68" s="111"/>
      <c r="B68" s="112" t="s">
        <v>49</v>
      </c>
      <c r="C68" s="49">
        <f>C10+C17+C23+C24+C30+C43+C59</f>
        <v>14142825</v>
      </c>
      <c r="D68" s="49">
        <f>D10+D17+D23+D24+D30+D43+D59</f>
        <v>15007300</v>
      </c>
      <c r="E68" s="49">
        <f>E10+E17+E23+E24+E30+E43+E59</f>
        <v>16178926</v>
      </c>
      <c r="F68" s="49">
        <f>F10+F17+F23+F24+F30+F43+F59</f>
        <v>16169809</v>
      </c>
      <c r="G68" s="114">
        <f t="shared" si="0"/>
        <v>114.33224267428889</v>
      </c>
      <c r="H68" s="114">
        <f t="shared" si="1"/>
        <v>107.74629013879913</v>
      </c>
      <c r="I68" s="115">
        <f t="shared" si="2"/>
        <v>99.94364891711601</v>
      </c>
    </row>
    <row r="69" spans="1:9" s="20" customFormat="1" ht="12" customHeight="1">
      <c r="A69" s="111"/>
      <c r="B69" s="53" t="s">
        <v>20</v>
      </c>
      <c r="C69" s="49">
        <f>C11+C18+C31+C37+C44+C49+C53-C54-C66</f>
        <v>10597775</v>
      </c>
      <c r="D69" s="49">
        <f>D11+D18+D31+D37+D44+D49+D53-D54-D66</f>
        <v>10287600</v>
      </c>
      <c r="E69" s="49">
        <f>E11+E18+E31+E37+E44+E49+E53-E54-E66</f>
        <v>11151800</v>
      </c>
      <c r="F69" s="49">
        <f>F11+F18+F31+F37+F44+F49+F53-F54-F66</f>
        <v>10738661</v>
      </c>
      <c r="G69" s="114">
        <f>F69/C69*100</f>
        <v>101.32939225450626</v>
      </c>
      <c r="H69" s="114">
        <f>F69/D69*100</f>
        <v>104.38451145067849</v>
      </c>
      <c r="I69" s="115">
        <f>F69/E69*100</f>
        <v>96.29531555443964</v>
      </c>
    </row>
    <row r="70" spans="1:9" s="20" customFormat="1" ht="9.75" customHeight="1">
      <c r="A70" s="111"/>
      <c r="B70" s="53" t="s">
        <v>21</v>
      </c>
      <c r="C70" s="49">
        <f>C12+C19+C32+C38+C50+C56</f>
        <v>663704</v>
      </c>
      <c r="D70" s="49">
        <f>D12+D19+D32+D38+D50+D56</f>
        <v>349900</v>
      </c>
      <c r="E70" s="49">
        <f>E12+E19+E32+E38+E50+E56</f>
        <v>532829</v>
      </c>
      <c r="F70" s="49">
        <f>F12+F19+F32+F38+F50+F56</f>
        <v>532679</v>
      </c>
      <c r="G70" s="114">
        <f>F70/C70*100</f>
        <v>80.25851885780409</v>
      </c>
      <c r="H70" s="114">
        <f>F70/D70*100</f>
        <v>152.23749642755072</v>
      </c>
      <c r="I70" s="115">
        <f>F70/E70*100</f>
        <v>99.9718483791235</v>
      </c>
    </row>
    <row r="71" spans="1:9" s="20" customFormat="1" ht="11.25" customHeight="1">
      <c r="A71" s="111"/>
      <c r="B71" s="53" t="s">
        <v>50</v>
      </c>
      <c r="C71" s="116">
        <f>C13+C33+C39+C51+C58+C25</f>
        <v>3631118</v>
      </c>
      <c r="D71" s="49">
        <f>D13+D33+D39+D51+D58+D25</f>
        <v>7049500</v>
      </c>
      <c r="E71" s="49">
        <f>E13+E33+E39+E51+E58+E25</f>
        <v>8388507</v>
      </c>
      <c r="F71" s="116">
        <f>F13+F33+F39+F51+F58+F25</f>
        <v>7488647</v>
      </c>
      <c r="G71" s="114">
        <f>F71/C71*100</f>
        <v>206.2352972280163</v>
      </c>
      <c r="H71" s="114">
        <f>F71/D71*100</f>
        <v>106.22947726789134</v>
      </c>
      <c r="I71" s="115">
        <f>F71/E71*100</f>
        <v>89.2727037123531</v>
      </c>
    </row>
    <row r="72" spans="1:9" s="20" customFormat="1" ht="12" customHeight="1" thickBot="1">
      <c r="A72" s="117"/>
      <c r="B72" s="118" t="s">
        <v>51</v>
      </c>
      <c r="C72" s="119">
        <v>878000</v>
      </c>
      <c r="D72" s="120">
        <f>D26</f>
        <v>1610000</v>
      </c>
      <c r="E72" s="120">
        <f>E26</f>
        <v>385300</v>
      </c>
      <c r="F72" s="120">
        <f>F26</f>
        <v>385254</v>
      </c>
      <c r="G72" s="121">
        <f>F72/C72*100</f>
        <v>43.878587699316626</v>
      </c>
      <c r="H72" s="121">
        <f>F72/D72*100</f>
        <v>23.928819875776398</v>
      </c>
      <c r="I72" s="122">
        <f>F72/E72*100</f>
        <v>99.98806125097327</v>
      </c>
    </row>
    <row r="73" spans="1:9" s="20" customFormat="1" ht="12" customHeight="1" thickTop="1">
      <c r="A73" s="137" t="s">
        <v>79</v>
      </c>
      <c r="B73" s="123"/>
      <c r="C73" s="124"/>
      <c r="D73" s="124"/>
      <c r="E73" s="124"/>
      <c r="F73" s="124"/>
      <c r="G73" s="125"/>
      <c r="H73" s="125"/>
      <c r="I73" s="125"/>
    </row>
    <row r="74" spans="1:9" s="20" customFormat="1" ht="15.75" customHeight="1">
      <c r="A74" s="137" t="s">
        <v>80</v>
      </c>
      <c r="B74" s="123"/>
      <c r="C74" s="124"/>
      <c r="D74" s="124"/>
      <c r="E74" s="124"/>
      <c r="F74" s="124"/>
      <c r="G74" s="125"/>
      <c r="H74" s="125"/>
      <c r="I74" s="125"/>
    </row>
    <row r="75" spans="1:9" s="20" customFormat="1" ht="14.25" customHeight="1">
      <c r="A75" s="137" t="s">
        <v>81</v>
      </c>
      <c r="B75" s="126"/>
      <c r="C75" s="124"/>
      <c r="D75" s="124"/>
      <c r="E75" s="124"/>
      <c r="F75" s="124"/>
      <c r="G75" s="124"/>
      <c r="H75" s="124"/>
      <c r="I75" s="124"/>
    </row>
    <row r="76" spans="2:9" s="20" customFormat="1" ht="25.5" customHeight="1">
      <c r="B76" s="126"/>
      <c r="C76" s="124"/>
      <c r="D76" s="124"/>
      <c r="E76" s="124"/>
      <c r="F76" s="124"/>
      <c r="G76" s="124"/>
      <c r="H76" s="124"/>
      <c r="I76" s="124"/>
    </row>
    <row r="77" spans="3:9" ht="15.75">
      <c r="C77" s="127"/>
      <c r="D77" s="128"/>
      <c r="E77" s="128"/>
      <c r="F77" s="129"/>
      <c r="G77" s="129"/>
      <c r="H77" s="127"/>
      <c r="I77" s="127"/>
    </row>
    <row r="78" spans="3:9" ht="15.75">
      <c r="C78" s="128"/>
      <c r="D78" s="128"/>
      <c r="E78" s="128"/>
      <c r="F78" s="128"/>
      <c r="G78" s="129"/>
      <c r="H78" s="127"/>
      <c r="I78" s="127"/>
    </row>
    <row r="79" spans="3:9" ht="15.75">
      <c r="C79" s="127"/>
      <c r="D79" s="128"/>
      <c r="E79" s="128"/>
      <c r="F79" s="129"/>
      <c r="G79" s="129"/>
      <c r="H79" s="127"/>
      <c r="I79" s="127"/>
    </row>
    <row r="80" spans="3:9" ht="15.75">
      <c r="C80" s="127"/>
      <c r="D80" s="128"/>
      <c r="E80" s="128"/>
      <c r="F80" s="129"/>
      <c r="G80" s="129"/>
      <c r="H80" s="127"/>
      <c r="I80" s="127"/>
    </row>
    <row r="81" spans="3:9" ht="15.75">
      <c r="C81" s="127"/>
      <c r="D81" s="128"/>
      <c r="E81" s="128"/>
      <c r="F81" s="129"/>
      <c r="G81" s="129"/>
      <c r="H81" s="127"/>
      <c r="I81" s="127"/>
    </row>
    <row r="82" spans="3:9" ht="15.75">
      <c r="C82" s="127"/>
      <c r="D82" s="128"/>
      <c r="E82" s="128"/>
      <c r="F82" s="129"/>
      <c r="G82" s="129"/>
      <c r="H82" s="127"/>
      <c r="I82" s="127"/>
    </row>
    <row r="83" spans="3:9" ht="15.75">
      <c r="C83" s="127"/>
      <c r="D83" s="128"/>
      <c r="E83" s="128"/>
      <c r="F83" s="129"/>
      <c r="G83" s="129"/>
      <c r="H83" s="127"/>
      <c r="I83" s="127"/>
    </row>
    <row r="84" spans="3:9" ht="15.75">
      <c r="C84" s="127"/>
      <c r="D84" s="128"/>
      <c r="E84" s="128"/>
      <c r="F84" s="129"/>
      <c r="G84" s="129"/>
      <c r="H84" s="127"/>
      <c r="I84" s="127"/>
    </row>
    <row r="85" spans="3:9" ht="15.75">
      <c r="C85" s="127"/>
      <c r="D85" s="128"/>
      <c r="E85" s="128"/>
      <c r="F85" s="129"/>
      <c r="G85" s="129"/>
      <c r="H85" s="127"/>
      <c r="I85" s="127"/>
    </row>
    <row r="86" spans="3:9" ht="15.75">
      <c r="C86" s="127"/>
      <c r="D86" s="128"/>
      <c r="E86" s="128"/>
      <c r="F86" s="129"/>
      <c r="G86" s="129"/>
      <c r="H86" s="127"/>
      <c r="I86" s="127"/>
    </row>
    <row r="87" spans="3:9" ht="15.75">
      <c r="C87" s="127"/>
      <c r="D87" s="128"/>
      <c r="E87" s="128"/>
      <c r="F87" s="129"/>
      <c r="G87" s="129"/>
      <c r="H87" s="127"/>
      <c r="I87" s="127"/>
    </row>
    <row r="88" spans="3:9" ht="15.75">
      <c r="C88" s="127"/>
      <c r="D88" s="128"/>
      <c r="E88" s="128"/>
      <c r="F88" s="129"/>
      <c r="G88" s="129"/>
      <c r="H88" s="127"/>
      <c r="I88" s="127"/>
    </row>
    <row r="89" spans="3:9" ht="15.75">
      <c r="C89" s="127"/>
      <c r="D89" s="128"/>
      <c r="E89" s="128"/>
      <c r="F89" s="129"/>
      <c r="G89" s="129"/>
      <c r="H89" s="127"/>
      <c r="I89" s="127"/>
    </row>
    <row r="90" spans="3:9" ht="15.75">
      <c r="C90" s="127"/>
      <c r="D90" s="128"/>
      <c r="E90" s="128"/>
      <c r="F90" s="129"/>
      <c r="G90" s="129"/>
      <c r="H90" s="127"/>
      <c r="I90" s="127"/>
    </row>
    <row r="91" spans="3:9" ht="15.75">
      <c r="C91" s="127"/>
      <c r="D91" s="128"/>
      <c r="E91" s="128"/>
      <c r="F91" s="129"/>
      <c r="G91" s="129"/>
      <c r="H91" s="127"/>
      <c r="I91" s="127"/>
    </row>
    <row r="92" spans="3:9" ht="15.75">
      <c r="C92" s="127"/>
      <c r="D92" s="128"/>
      <c r="E92" s="128"/>
      <c r="F92" s="129"/>
      <c r="G92" s="129"/>
      <c r="H92" s="127"/>
      <c r="I92" s="127"/>
    </row>
    <row r="93" ht="15.75">
      <c r="G93" s="5"/>
    </row>
    <row r="94" ht="15.75">
      <c r="G94" s="5"/>
    </row>
    <row r="95" ht="15.75">
      <c r="G95" s="5"/>
    </row>
    <row r="96" ht="15.75">
      <c r="G96" s="5"/>
    </row>
    <row r="97" ht="15.75">
      <c r="G97" s="5"/>
    </row>
    <row r="98" ht="15.75">
      <c r="G98" s="5"/>
    </row>
    <row r="99" ht="15.75">
      <c r="G99" s="5"/>
    </row>
    <row r="100" ht="15.75">
      <c r="G100" s="5"/>
    </row>
    <row r="101" ht="15.75">
      <c r="G101" s="5"/>
    </row>
    <row r="102" ht="15.75">
      <c r="G102" s="5"/>
    </row>
    <row r="103" ht="15.75">
      <c r="G103" s="5"/>
    </row>
    <row r="104" ht="15.75">
      <c r="G104" s="5"/>
    </row>
    <row r="105" ht="15.75">
      <c r="G105" s="5"/>
    </row>
    <row r="106" ht="15.75">
      <c r="G106" s="5"/>
    </row>
    <row r="107" ht="15.75">
      <c r="G107" s="5"/>
    </row>
    <row r="108" ht="15.75">
      <c r="G108" s="5"/>
    </row>
    <row r="109" ht="15.75">
      <c r="G109" s="5"/>
    </row>
    <row r="110" ht="15.75">
      <c r="G110" s="5"/>
    </row>
    <row r="111" ht="15.75">
      <c r="G111" s="5"/>
    </row>
    <row r="112" ht="15.75">
      <c r="G112" s="5"/>
    </row>
    <row r="113" ht="15.75">
      <c r="G113" s="5"/>
    </row>
    <row r="114" ht="15.75">
      <c r="G114" s="5"/>
    </row>
    <row r="115" ht="15.75">
      <c r="G115" s="5"/>
    </row>
    <row r="116" ht="15.75">
      <c r="G116" s="5"/>
    </row>
    <row r="117" ht="15.75">
      <c r="G117" s="5"/>
    </row>
    <row r="118" ht="15.75">
      <c r="G118" s="5"/>
    </row>
    <row r="119" ht="15.75">
      <c r="G119" s="5"/>
    </row>
    <row r="120" ht="15.75">
      <c r="G120" s="5"/>
    </row>
    <row r="121" ht="15.75">
      <c r="G121" s="5"/>
    </row>
    <row r="122" ht="15.75">
      <c r="G122" s="5"/>
    </row>
    <row r="123" ht="15.75">
      <c r="G123" s="5"/>
    </row>
    <row r="124" ht="15.75">
      <c r="G124" s="5"/>
    </row>
    <row r="125" ht="15.75">
      <c r="G125" s="5"/>
    </row>
    <row r="126" ht="15.75">
      <c r="G126" s="5"/>
    </row>
    <row r="127" ht="15.75">
      <c r="G127" s="5"/>
    </row>
    <row r="128" ht="15.75">
      <c r="G128" s="5"/>
    </row>
    <row r="129" ht="15.75">
      <c r="G129" s="5"/>
    </row>
    <row r="130" ht="15.75">
      <c r="G130" s="5"/>
    </row>
    <row r="131" ht="15.75">
      <c r="G131" s="5"/>
    </row>
    <row r="132" ht="15.75">
      <c r="G132" s="5"/>
    </row>
    <row r="133" ht="15.75">
      <c r="G133" s="5"/>
    </row>
    <row r="134" ht="15.75">
      <c r="G134" s="5"/>
    </row>
    <row r="135" ht="15.75">
      <c r="G135" s="5"/>
    </row>
    <row r="136" ht="15.75">
      <c r="G136" s="5"/>
    </row>
    <row r="137" ht="15.75">
      <c r="G137" s="5"/>
    </row>
    <row r="138" ht="15.75">
      <c r="G138" s="5"/>
    </row>
    <row r="139" ht="15.75">
      <c r="G139" s="5"/>
    </row>
    <row r="140" ht="15.75">
      <c r="G140" s="5"/>
    </row>
    <row r="141" ht="15.75">
      <c r="G141" s="5"/>
    </row>
    <row r="142" ht="15.75">
      <c r="G142" s="5"/>
    </row>
    <row r="143" ht="15.75">
      <c r="G143" s="5"/>
    </row>
    <row r="144" ht="15.75">
      <c r="G144" s="5"/>
    </row>
    <row r="145" ht="15.75">
      <c r="G145" s="5"/>
    </row>
    <row r="146" ht="15.75">
      <c r="G146" s="5"/>
    </row>
    <row r="147" ht="15.75">
      <c r="G147" s="5"/>
    </row>
    <row r="148" ht="15.75">
      <c r="G148" s="5"/>
    </row>
    <row r="149" ht="15.75">
      <c r="G149" s="5"/>
    </row>
    <row r="150" ht="15.75">
      <c r="G150" s="5"/>
    </row>
    <row r="151" ht="15.75">
      <c r="G151" s="5"/>
    </row>
    <row r="152" ht="15.75">
      <c r="G152" s="5"/>
    </row>
    <row r="153" ht="15.75">
      <c r="G153" s="5"/>
    </row>
    <row r="154" ht="15.75">
      <c r="G154" s="5"/>
    </row>
    <row r="155" ht="15.75">
      <c r="G155" s="5"/>
    </row>
    <row r="156" ht="15.75">
      <c r="G156" s="5"/>
    </row>
    <row r="157" ht="15.75">
      <c r="G157" s="5"/>
    </row>
    <row r="158" ht="15.75">
      <c r="G158" s="5"/>
    </row>
    <row r="159" ht="15.75">
      <c r="G159" s="5"/>
    </row>
    <row r="160" ht="15.75">
      <c r="G160" s="5"/>
    </row>
    <row r="161" ht="15.75">
      <c r="G161" s="5"/>
    </row>
    <row r="162" ht="15.75">
      <c r="G162" s="5"/>
    </row>
    <row r="163" ht="15.75">
      <c r="G163" s="5"/>
    </row>
  </sheetData>
  <mergeCells count="1">
    <mergeCell ref="B4:B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92"/>
  <sheetViews>
    <sheetView workbookViewId="0" topLeftCell="A62">
      <selection activeCell="A86" sqref="A86:A88"/>
    </sheetView>
  </sheetViews>
  <sheetFormatPr defaultColWidth="9.140625" defaultRowHeight="12.75"/>
  <cols>
    <col min="1" max="1" width="5.8515625" style="223" customWidth="1"/>
    <col min="2" max="2" width="26.28125" style="137" customWidth="1"/>
    <col min="3" max="3" width="9.28125" style="137" customWidth="1"/>
    <col min="4" max="4" width="9.7109375" style="137" customWidth="1"/>
    <col min="5" max="5" width="9.57421875" style="137" customWidth="1"/>
    <col min="6" max="6" width="9.7109375" style="137" customWidth="1"/>
    <col min="7" max="7" width="8.421875" style="137" customWidth="1"/>
    <col min="8" max="8" width="7.140625" style="137" customWidth="1"/>
    <col min="9" max="9" width="8.28125" style="137" customWidth="1"/>
    <col min="10" max="16384" width="9.140625" style="137" customWidth="1"/>
  </cols>
  <sheetData>
    <row r="2" spans="1:9" s="132" customFormat="1" ht="12.75">
      <c r="A2" s="130" t="s">
        <v>52</v>
      </c>
      <c r="B2" s="131"/>
      <c r="C2" s="131"/>
      <c r="D2" s="131"/>
      <c r="E2" s="131"/>
      <c r="F2" s="131"/>
      <c r="G2" s="131"/>
      <c r="H2" s="131"/>
      <c r="I2" s="131"/>
    </row>
    <row r="3" spans="1:9" s="132" customFormat="1" ht="13.5" thickBot="1">
      <c r="A3" s="133"/>
      <c r="B3" s="134"/>
      <c r="C3" s="134"/>
      <c r="D3" s="134"/>
      <c r="E3" s="134"/>
      <c r="F3" s="134"/>
      <c r="G3" s="134"/>
      <c r="H3" s="134"/>
      <c r="I3" s="134"/>
    </row>
    <row r="4" spans="1:9" ht="25.5" thickBot="1" thickTop="1">
      <c r="A4" s="12" t="s">
        <v>2</v>
      </c>
      <c r="B4" s="13" t="s">
        <v>3</v>
      </c>
      <c r="C4" s="135" t="s">
        <v>53</v>
      </c>
      <c r="D4" s="15" t="s">
        <v>5</v>
      </c>
      <c r="E4" s="16"/>
      <c r="F4" s="135" t="s">
        <v>54</v>
      </c>
      <c r="G4" s="136" t="s">
        <v>6</v>
      </c>
      <c r="H4" s="18" t="s">
        <v>7</v>
      </c>
      <c r="I4" s="19"/>
    </row>
    <row r="5" spans="1:9" ht="23.25" customHeight="1" thickTop="1">
      <c r="A5" s="21" t="s">
        <v>8</v>
      </c>
      <c r="B5" s="22"/>
      <c r="C5" s="138"/>
      <c r="D5" s="23" t="s">
        <v>10</v>
      </c>
      <c r="E5" s="23" t="s">
        <v>11</v>
      </c>
      <c r="F5" s="138"/>
      <c r="G5" s="25" t="s">
        <v>13</v>
      </c>
      <c r="H5" s="25" t="s">
        <v>14</v>
      </c>
      <c r="I5" s="26" t="s">
        <v>15</v>
      </c>
    </row>
    <row r="6" spans="1:9" s="142" customFormat="1" ht="10.5" customHeight="1">
      <c r="A6" s="139">
        <v>1</v>
      </c>
      <c r="B6" s="140">
        <v>2</v>
      </c>
      <c r="C6" s="140">
        <v>3</v>
      </c>
      <c r="D6" s="140">
        <v>4</v>
      </c>
      <c r="E6" s="140">
        <v>5</v>
      </c>
      <c r="F6" s="140">
        <v>6</v>
      </c>
      <c r="G6" s="140">
        <v>7</v>
      </c>
      <c r="H6" s="140">
        <v>8</v>
      </c>
      <c r="I6" s="141">
        <v>9</v>
      </c>
    </row>
    <row r="7" spans="1:9" s="148" customFormat="1" ht="13.5" customHeight="1">
      <c r="A7" s="143">
        <v>80102</v>
      </c>
      <c r="B7" s="144" t="s">
        <v>55</v>
      </c>
      <c r="C7" s="145">
        <f>C8+C12</f>
        <v>2361052</v>
      </c>
      <c r="D7" s="145">
        <f>D8+D12</f>
        <v>2487100</v>
      </c>
      <c r="E7" s="145">
        <f>E8+E12</f>
        <v>2683688</v>
      </c>
      <c r="F7" s="145">
        <f>F8+F12</f>
        <v>2679457</v>
      </c>
      <c r="G7" s="146">
        <f>F7/C7*100</f>
        <v>113.48572585440728</v>
      </c>
      <c r="H7" s="146">
        <f>F7/D7*100</f>
        <v>107.73418841220699</v>
      </c>
      <c r="I7" s="147">
        <f aca="true" t="shared" si="0" ref="I7:I17">F7/E7*100</f>
        <v>99.84234381940077</v>
      </c>
    </row>
    <row r="8" spans="1:9" ht="12" customHeight="1">
      <c r="A8" s="149"/>
      <c r="B8" s="150" t="s">
        <v>56</v>
      </c>
      <c r="C8" s="151">
        <f>C9+C10</f>
        <v>2361052</v>
      </c>
      <c r="D8" s="151">
        <f>D9+D10</f>
        <v>2487100</v>
      </c>
      <c r="E8" s="151">
        <f>E9+E10</f>
        <v>2683688</v>
      </c>
      <c r="F8" s="151">
        <f>F9+F10</f>
        <v>2679457</v>
      </c>
      <c r="G8" s="152">
        <f>F8/C8*100</f>
        <v>113.48572585440728</v>
      </c>
      <c r="H8" s="152">
        <f>F8/D8*100</f>
        <v>107.73418841220699</v>
      </c>
      <c r="I8" s="153">
        <f t="shared" si="0"/>
        <v>99.84234381940077</v>
      </c>
    </row>
    <row r="9" spans="1:9" ht="13.5" customHeight="1">
      <c r="A9" s="149"/>
      <c r="B9" s="48" t="s">
        <v>18</v>
      </c>
      <c r="C9" s="154">
        <v>2046640</v>
      </c>
      <c r="D9" s="154">
        <v>2165900</v>
      </c>
      <c r="E9" s="154">
        <v>2322920</v>
      </c>
      <c r="F9" s="154">
        <v>2322919</v>
      </c>
      <c r="G9" s="152">
        <f>F9/C9*100</f>
        <v>113.49914982605635</v>
      </c>
      <c r="H9" s="152">
        <f>F9/D9*100</f>
        <v>107.24959601089617</v>
      </c>
      <c r="I9" s="153">
        <f t="shared" si="0"/>
        <v>99.99995695073443</v>
      </c>
    </row>
    <row r="10" spans="1:9" ht="12" customHeight="1">
      <c r="A10" s="149"/>
      <c r="B10" s="53" t="s">
        <v>20</v>
      </c>
      <c r="C10" s="154">
        <v>314412</v>
      </c>
      <c r="D10" s="154">
        <v>321200</v>
      </c>
      <c r="E10" s="154">
        <v>360768</v>
      </c>
      <c r="F10" s="154">
        <v>356538</v>
      </c>
      <c r="G10" s="152">
        <f>F10/C10*100</f>
        <v>113.39834357467274</v>
      </c>
      <c r="H10" s="152">
        <f>F10/D10*100</f>
        <v>111.00186799501867</v>
      </c>
      <c r="I10" s="153">
        <f t="shared" si="0"/>
        <v>98.82750133049495</v>
      </c>
    </row>
    <row r="11" spans="1:9" ht="12" customHeight="1">
      <c r="A11" s="149"/>
      <c r="B11" s="53" t="s">
        <v>21</v>
      </c>
      <c r="C11" s="154">
        <v>3500</v>
      </c>
      <c r="D11" s="154">
        <v>3800</v>
      </c>
      <c r="E11" s="154">
        <v>3800</v>
      </c>
      <c r="F11" s="154">
        <v>3800</v>
      </c>
      <c r="G11" s="152">
        <f>F11/C11*100</f>
        <v>108.57142857142857</v>
      </c>
      <c r="H11" s="152">
        <f>F11/D11*100</f>
        <v>100</v>
      </c>
      <c r="I11" s="153">
        <f t="shared" si="0"/>
        <v>100</v>
      </c>
    </row>
    <row r="12" spans="1:9" ht="12" customHeight="1" hidden="1">
      <c r="A12" s="149"/>
      <c r="B12" s="54" t="s">
        <v>22</v>
      </c>
      <c r="C12" s="151">
        <v>0</v>
      </c>
      <c r="D12" s="151"/>
      <c r="E12" s="151"/>
      <c r="F12" s="151"/>
      <c r="G12" s="155">
        <v>0</v>
      </c>
      <c r="H12" s="155">
        <v>0</v>
      </c>
      <c r="I12" s="156">
        <v>0</v>
      </c>
    </row>
    <row r="13" spans="1:9" ht="14.25" customHeight="1">
      <c r="A13" s="143">
        <v>80105</v>
      </c>
      <c r="B13" s="157" t="s">
        <v>57</v>
      </c>
      <c r="C13" s="145">
        <f>C14</f>
        <v>593000</v>
      </c>
      <c r="D13" s="145">
        <f>D14</f>
        <v>598100</v>
      </c>
      <c r="E13" s="145">
        <f>E14</f>
        <v>652024</v>
      </c>
      <c r="F13" s="145">
        <f>F14</f>
        <v>651715</v>
      </c>
      <c r="G13" s="146">
        <f aca="true" t="shared" si="1" ref="G13:G42">F13/C13*100</f>
        <v>109.90134907251266</v>
      </c>
      <c r="H13" s="146">
        <f aca="true" t="shared" si="2" ref="H13:H31">F13/D13*100</f>
        <v>108.96422003009529</v>
      </c>
      <c r="I13" s="147">
        <f t="shared" si="0"/>
        <v>99.95260910641326</v>
      </c>
    </row>
    <row r="14" spans="1:9" ht="12" customHeight="1">
      <c r="A14" s="149"/>
      <c r="B14" s="150" t="s">
        <v>56</v>
      </c>
      <c r="C14" s="151">
        <f>C15+C16</f>
        <v>593000</v>
      </c>
      <c r="D14" s="151">
        <f>D15+D16</f>
        <v>598100</v>
      </c>
      <c r="E14" s="151">
        <f>E15+E16</f>
        <v>652024</v>
      </c>
      <c r="F14" s="151">
        <f>F15+F16</f>
        <v>651715</v>
      </c>
      <c r="G14" s="158">
        <f t="shared" si="1"/>
        <v>109.90134907251266</v>
      </c>
      <c r="H14" s="152">
        <f t="shared" si="2"/>
        <v>108.96422003009529</v>
      </c>
      <c r="I14" s="153">
        <f t="shared" si="0"/>
        <v>99.95260910641326</v>
      </c>
    </row>
    <row r="15" spans="1:9" ht="12" customHeight="1">
      <c r="A15" s="149"/>
      <c r="B15" s="48" t="s">
        <v>18</v>
      </c>
      <c r="C15" s="154">
        <v>539100</v>
      </c>
      <c r="D15" s="154">
        <v>541400</v>
      </c>
      <c r="E15" s="154">
        <v>592700</v>
      </c>
      <c r="F15" s="154">
        <v>592700</v>
      </c>
      <c r="G15" s="152">
        <f t="shared" si="1"/>
        <v>109.94249675384901</v>
      </c>
      <c r="H15" s="152">
        <f t="shared" si="2"/>
        <v>109.47543405984486</v>
      </c>
      <c r="I15" s="153">
        <f t="shared" si="0"/>
        <v>100</v>
      </c>
    </row>
    <row r="16" spans="1:9" ht="12" customHeight="1">
      <c r="A16" s="149"/>
      <c r="B16" s="53" t="s">
        <v>20</v>
      </c>
      <c r="C16" s="154">
        <v>53900</v>
      </c>
      <c r="D16" s="154">
        <v>56700</v>
      </c>
      <c r="E16" s="154">
        <v>59324</v>
      </c>
      <c r="F16" s="154">
        <v>59015</v>
      </c>
      <c r="G16" s="152">
        <f t="shared" si="1"/>
        <v>109.48979591836734</v>
      </c>
      <c r="H16" s="152">
        <f t="shared" si="2"/>
        <v>104.08289241622575</v>
      </c>
      <c r="I16" s="153">
        <f t="shared" si="0"/>
        <v>99.47913154878295</v>
      </c>
    </row>
    <row r="17" spans="1:9" ht="12" customHeight="1">
      <c r="A17" s="149"/>
      <c r="B17" s="53" t="s">
        <v>21</v>
      </c>
      <c r="C17" s="154">
        <v>2000</v>
      </c>
      <c r="D17" s="154">
        <v>2000</v>
      </c>
      <c r="E17" s="154">
        <v>2000</v>
      </c>
      <c r="F17" s="154">
        <v>2000</v>
      </c>
      <c r="G17" s="152">
        <f t="shared" si="1"/>
        <v>100</v>
      </c>
      <c r="H17" s="152">
        <f t="shared" si="2"/>
        <v>100</v>
      </c>
      <c r="I17" s="153">
        <f t="shared" si="0"/>
        <v>100</v>
      </c>
    </row>
    <row r="18" spans="1:9" s="160" customFormat="1" ht="13.5" customHeight="1">
      <c r="A18" s="143">
        <v>80111</v>
      </c>
      <c r="B18" s="157" t="s">
        <v>58</v>
      </c>
      <c r="C18" s="159">
        <f>C20+C21</f>
        <v>2384359</v>
      </c>
      <c r="D18" s="159">
        <f>SUM(D19)</f>
        <v>2570400</v>
      </c>
      <c r="E18" s="159">
        <f>E20+E21</f>
        <v>2713745</v>
      </c>
      <c r="F18" s="159">
        <f>F20+F21</f>
        <v>2710864</v>
      </c>
      <c r="G18" s="146">
        <f t="shared" si="1"/>
        <v>113.69361744603057</v>
      </c>
      <c r="H18" s="146">
        <f t="shared" si="2"/>
        <v>105.4646747587924</v>
      </c>
      <c r="I18" s="147">
        <f>F18/E18*100</f>
        <v>99.89383674589912</v>
      </c>
    </row>
    <row r="19" spans="1:9" ht="12" customHeight="1">
      <c r="A19" s="149"/>
      <c r="B19" s="150" t="s">
        <v>56</v>
      </c>
      <c r="C19" s="151">
        <f>SUM(C20:C21)</f>
        <v>2384359</v>
      </c>
      <c r="D19" s="151">
        <f>SUM(D20:D21)</f>
        <v>2570400</v>
      </c>
      <c r="E19" s="151">
        <f>SUM(E20:E21)</f>
        <v>2713745</v>
      </c>
      <c r="F19" s="151">
        <f>SUM(F20:F21)</f>
        <v>2710864</v>
      </c>
      <c r="G19" s="152">
        <f t="shared" si="1"/>
        <v>113.69361744603057</v>
      </c>
      <c r="H19" s="152">
        <f t="shared" si="2"/>
        <v>105.4646747587924</v>
      </c>
      <c r="I19" s="153">
        <f>F19/E19*100</f>
        <v>99.89383674589912</v>
      </c>
    </row>
    <row r="20" spans="1:9" ht="12" customHeight="1">
      <c r="A20" s="149"/>
      <c r="B20" s="48" t="s">
        <v>18</v>
      </c>
      <c r="C20" s="154">
        <v>2085159</v>
      </c>
      <c r="D20" s="154">
        <v>2260700</v>
      </c>
      <c r="E20" s="154">
        <v>2388080</v>
      </c>
      <c r="F20" s="154">
        <v>2388076</v>
      </c>
      <c r="G20" s="152">
        <f t="shared" si="1"/>
        <v>114.52728544921516</v>
      </c>
      <c r="H20" s="152">
        <f t="shared" si="2"/>
        <v>105.63436103861636</v>
      </c>
      <c r="I20" s="153">
        <f>F20/E20*100</f>
        <v>99.99983250142374</v>
      </c>
    </row>
    <row r="21" spans="1:9" ht="13.5" customHeight="1">
      <c r="A21" s="149"/>
      <c r="B21" s="53" t="s">
        <v>20</v>
      </c>
      <c r="C21" s="154">
        <v>299200</v>
      </c>
      <c r="D21" s="154">
        <v>309700</v>
      </c>
      <c r="E21" s="154">
        <v>325665</v>
      </c>
      <c r="F21" s="154">
        <v>322788</v>
      </c>
      <c r="G21" s="152">
        <f t="shared" si="1"/>
        <v>107.8836898395722</v>
      </c>
      <c r="H21" s="152">
        <f t="shared" si="2"/>
        <v>104.22602518566354</v>
      </c>
      <c r="I21" s="153">
        <f>F21/E21*100</f>
        <v>99.11657685044447</v>
      </c>
    </row>
    <row r="22" spans="1:9" ht="12" customHeight="1">
      <c r="A22" s="149"/>
      <c r="B22" s="53" t="s">
        <v>21</v>
      </c>
      <c r="C22" s="161">
        <v>3500</v>
      </c>
      <c r="D22" s="161">
        <v>4200</v>
      </c>
      <c r="E22" s="161">
        <v>4200</v>
      </c>
      <c r="F22" s="161">
        <v>4200</v>
      </c>
      <c r="G22" s="152">
        <f t="shared" si="1"/>
        <v>120</v>
      </c>
      <c r="H22" s="152">
        <f t="shared" si="2"/>
        <v>100</v>
      </c>
      <c r="I22" s="153">
        <f>F22/E22*100</f>
        <v>100</v>
      </c>
    </row>
    <row r="23" spans="1:9" s="160" customFormat="1" ht="13.5" customHeight="1">
      <c r="A23" s="143">
        <v>80120</v>
      </c>
      <c r="B23" s="157" t="s">
        <v>59</v>
      </c>
      <c r="C23" s="159">
        <f>C24+C29+C30</f>
        <v>14805435</v>
      </c>
      <c r="D23" s="159">
        <f>D24+D29+D30</f>
        <v>17263300</v>
      </c>
      <c r="E23" s="159">
        <f>E24+E29+E30</f>
        <v>17715497</v>
      </c>
      <c r="F23" s="159">
        <f>F24+F29+F30</f>
        <v>17705313</v>
      </c>
      <c r="G23" s="146">
        <f t="shared" si="1"/>
        <v>119.58657749670982</v>
      </c>
      <c r="H23" s="146">
        <f t="shared" si="2"/>
        <v>102.56042008190786</v>
      </c>
      <c r="I23" s="147">
        <f aca="true" t="shared" si="3" ref="I23:I31">F23/E23*100</f>
        <v>99.94251360828319</v>
      </c>
    </row>
    <row r="24" spans="1:9" ht="12" customHeight="1">
      <c r="A24" s="149"/>
      <c r="B24" s="150" t="s">
        <v>56</v>
      </c>
      <c r="C24" s="151">
        <f>C25+C26+C27</f>
        <v>14638050</v>
      </c>
      <c r="D24" s="151">
        <f>SUM(D25:D27)</f>
        <v>14614100</v>
      </c>
      <c r="E24" s="151">
        <f>E25+E26+E27</f>
        <v>16004197</v>
      </c>
      <c r="F24" s="151">
        <f>F25+F26+F27</f>
        <v>15994592</v>
      </c>
      <c r="G24" s="152">
        <f>F24/C24*100</f>
        <v>109.26723163262866</v>
      </c>
      <c r="H24" s="152">
        <f t="shared" si="2"/>
        <v>109.44630185916341</v>
      </c>
      <c r="I24" s="153">
        <f t="shared" si="3"/>
        <v>99.93998449281773</v>
      </c>
    </row>
    <row r="25" spans="1:9" ht="12" customHeight="1">
      <c r="A25" s="149"/>
      <c r="B25" s="48" t="s">
        <v>18</v>
      </c>
      <c r="C25" s="154">
        <v>10891945</v>
      </c>
      <c r="D25" s="154">
        <v>11399300</v>
      </c>
      <c r="E25" s="154">
        <v>11695566</v>
      </c>
      <c r="F25" s="154">
        <v>11695556</v>
      </c>
      <c r="G25" s="152">
        <f t="shared" si="1"/>
        <v>107.37803027833873</v>
      </c>
      <c r="H25" s="152">
        <f t="shared" si="2"/>
        <v>102.59889642346461</v>
      </c>
      <c r="I25" s="153">
        <f t="shared" si="3"/>
        <v>99.99991449751128</v>
      </c>
    </row>
    <row r="26" spans="1:9" ht="12" customHeight="1">
      <c r="A26" s="149"/>
      <c r="B26" s="53" t="s">
        <v>19</v>
      </c>
      <c r="C26" s="154">
        <v>1959059</v>
      </c>
      <c r="D26" s="154">
        <v>1500000</v>
      </c>
      <c r="E26" s="154">
        <v>2320705</v>
      </c>
      <c r="F26" s="154">
        <v>2320705</v>
      </c>
      <c r="G26" s="152">
        <f t="shared" si="1"/>
        <v>118.4601893051715</v>
      </c>
      <c r="H26" s="152">
        <f t="shared" si="2"/>
        <v>154.71366666666665</v>
      </c>
      <c r="I26" s="153">
        <f t="shared" si="3"/>
        <v>100</v>
      </c>
    </row>
    <row r="27" spans="1:9" ht="12" customHeight="1">
      <c r="A27" s="149"/>
      <c r="B27" s="53" t="s">
        <v>20</v>
      </c>
      <c r="C27" s="154">
        <v>1787046</v>
      </c>
      <c r="D27" s="154">
        <v>1714800</v>
      </c>
      <c r="E27" s="154">
        <v>1987926</v>
      </c>
      <c r="F27" s="154">
        <v>1978331</v>
      </c>
      <c r="G27" s="152">
        <f t="shared" si="1"/>
        <v>110.7039774018128</v>
      </c>
      <c r="H27" s="152">
        <f t="shared" si="2"/>
        <v>115.36803125728947</v>
      </c>
      <c r="I27" s="153">
        <f t="shared" si="3"/>
        <v>99.51733615838819</v>
      </c>
    </row>
    <row r="28" spans="1:9" ht="12" customHeight="1">
      <c r="A28" s="149"/>
      <c r="B28" s="53" t="s">
        <v>21</v>
      </c>
      <c r="C28" s="154">
        <v>41000</v>
      </c>
      <c r="D28" s="154">
        <v>36000</v>
      </c>
      <c r="E28" s="154">
        <v>40200</v>
      </c>
      <c r="F28" s="154">
        <v>40104</v>
      </c>
      <c r="G28" s="152">
        <f t="shared" si="1"/>
        <v>97.81463414634146</v>
      </c>
      <c r="H28" s="152">
        <f t="shared" si="2"/>
        <v>111.4</v>
      </c>
      <c r="I28" s="153">
        <f t="shared" si="3"/>
        <v>99.76119402985074</v>
      </c>
    </row>
    <row r="29" spans="1:9" ht="12" customHeight="1">
      <c r="A29" s="149"/>
      <c r="B29" s="54" t="s">
        <v>22</v>
      </c>
      <c r="C29" s="151">
        <v>167385</v>
      </c>
      <c r="D29" s="151">
        <v>2649200</v>
      </c>
      <c r="E29" s="151">
        <v>1711300</v>
      </c>
      <c r="F29" s="151">
        <v>1710721</v>
      </c>
      <c r="G29" s="152">
        <f t="shared" si="1"/>
        <v>1022.0276607820293</v>
      </c>
      <c r="H29" s="152">
        <f t="shared" si="2"/>
        <v>64.57500377472445</v>
      </c>
      <c r="I29" s="153">
        <f t="shared" si="3"/>
        <v>99.9661660725764</v>
      </c>
    </row>
    <row r="30" spans="1:9" ht="9.75" customHeight="1" hidden="1">
      <c r="A30" s="149"/>
      <c r="B30" s="150" t="s">
        <v>60</v>
      </c>
      <c r="C30" s="151"/>
      <c r="D30" s="162"/>
      <c r="E30" s="151"/>
      <c r="F30" s="151"/>
      <c r="G30" s="152" t="s">
        <v>61</v>
      </c>
      <c r="H30" s="152" t="e">
        <f t="shared" si="2"/>
        <v>#DIV/0!</v>
      </c>
      <c r="I30" s="153" t="e">
        <f t="shared" si="3"/>
        <v>#DIV/0!</v>
      </c>
    </row>
    <row r="31" spans="1:9" ht="14.25" customHeight="1">
      <c r="A31" s="143">
        <v>80123</v>
      </c>
      <c r="B31" s="157" t="s">
        <v>62</v>
      </c>
      <c r="C31" s="159">
        <f>C32</f>
        <v>1933898</v>
      </c>
      <c r="D31" s="159">
        <f>D32</f>
        <v>2020500</v>
      </c>
      <c r="E31" s="159">
        <f>E32</f>
        <v>2137862</v>
      </c>
      <c r="F31" s="159">
        <f>F32</f>
        <v>2136279</v>
      </c>
      <c r="G31" s="146">
        <f t="shared" si="1"/>
        <v>110.46492627842835</v>
      </c>
      <c r="H31" s="146">
        <f t="shared" si="2"/>
        <v>105.73021529324424</v>
      </c>
      <c r="I31" s="147">
        <f t="shared" si="3"/>
        <v>99.92595406064564</v>
      </c>
    </row>
    <row r="32" spans="1:9" ht="12" customHeight="1">
      <c r="A32" s="149"/>
      <c r="B32" s="150" t="s">
        <v>56</v>
      </c>
      <c r="C32" s="151">
        <f>C33+C34</f>
        <v>1933898</v>
      </c>
      <c r="D32" s="151">
        <f>SUM(D33:D34)</f>
        <v>2020500</v>
      </c>
      <c r="E32" s="151">
        <f>E33+E34</f>
        <v>2137862</v>
      </c>
      <c r="F32" s="151">
        <f>F33+F34</f>
        <v>2136279</v>
      </c>
      <c r="G32" s="163">
        <f>SUM(G33:G34)</f>
        <v>212.7074099859914</v>
      </c>
      <c r="H32" s="152">
        <f>F32/D32*100</f>
        <v>105.73021529324424</v>
      </c>
      <c r="I32" s="153">
        <f>F32/E32*100</f>
        <v>99.92595406064564</v>
      </c>
    </row>
    <row r="33" spans="1:9" ht="12" customHeight="1">
      <c r="A33" s="149"/>
      <c r="B33" s="48" t="s">
        <v>18</v>
      </c>
      <c r="C33" s="154">
        <v>1663424</v>
      </c>
      <c r="D33" s="154">
        <v>1757400</v>
      </c>
      <c r="E33" s="154">
        <v>1865535</v>
      </c>
      <c r="F33" s="154">
        <v>1864058</v>
      </c>
      <c r="G33" s="152">
        <f t="shared" si="1"/>
        <v>112.06150686776193</v>
      </c>
      <c r="H33" s="152">
        <f>F33/D33*100</f>
        <v>106.06907932172527</v>
      </c>
      <c r="I33" s="153">
        <f>F33/E33*100</f>
        <v>99.92082700136959</v>
      </c>
    </row>
    <row r="34" spans="1:9" ht="12.75" customHeight="1">
      <c r="A34" s="149"/>
      <c r="B34" s="53" t="s">
        <v>20</v>
      </c>
      <c r="C34" s="154">
        <v>270474</v>
      </c>
      <c r="D34" s="154">
        <v>263100</v>
      </c>
      <c r="E34" s="154">
        <v>272327</v>
      </c>
      <c r="F34" s="154">
        <v>272221</v>
      </c>
      <c r="G34" s="152">
        <f t="shared" si="1"/>
        <v>100.64590311822947</v>
      </c>
      <c r="H34" s="152">
        <f>F34/D34*100</f>
        <v>103.46674268339035</v>
      </c>
      <c r="I34" s="153">
        <f>F34/E34*100</f>
        <v>99.9610762061786</v>
      </c>
    </row>
    <row r="35" spans="1:9" ht="12" customHeight="1">
      <c r="A35" s="149"/>
      <c r="B35" s="53" t="s">
        <v>21</v>
      </c>
      <c r="C35" s="154">
        <v>4400</v>
      </c>
      <c r="D35" s="154">
        <v>4500</v>
      </c>
      <c r="E35" s="154">
        <v>4500</v>
      </c>
      <c r="F35" s="154">
        <v>4473</v>
      </c>
      <c r="G35" s="152">
        <f t="shared" si="1"/>
        <v>101.6590909090909</v>
      </c>
      <c r="H35" s="152">
        <f>F35/D35*100</f>
        <v>99.4</v>
      </c>
      <c r="I35" s="153">
        <f>F35/E35*100</f>
        <v>99.4</v>
      </c>
    </row>
    <row r="36" spans="1:9" s="160" customFormat="1" ht="13.5" customHeight="1">
      <c r="A36" s="143">
        <v>80130</v>
      </c>
      <c r="B36" s="157" t="s">
        <v>63</v>
      </c>
      <c r="C36" s="159">
        <f>C37+C42+C43</f>
        <v>19580963</v>
      </c>
      <c r="D36" s="159">
        <f>D37+D42+D43</f>
        <v>20194900</v>
      </c>
      <c r="E36" s="159">
        <f>E37+E42+E43</f>
        <v>22194600</v>
      </c>
      <c r="F36" s="159">
        <f>F37+F42+F43</f>
        <v>22154144</v>
      </c>
      <c r="G36" s="146">
        <f t="shared" si="1"/>
        <v>113.14123825268452</v>
      </c>
      <c r="H36" s="146">
        <f aca="true" t="shared" si="4" ref="H36:H42">F36/D36*100</f>
        <v>109.70167715611367</v>
      </c>
      <c r="I36" s="147">
        <f aca="true" t="shared" si="5" ref="I36:I42">F36/E36*100</f>
        <v>99.81772142773467</v>
      </c>
    </row>
    <row r="37" spans="1:9" ht="12" customHeight="1">
      <c r="A37" s="149"/>
      <c r="B37" s="150" t="s">
        <v>56</v>
      </c>
      <c r="C37" s="151">
        <f>C38+C39+C40</f>
        <v>19445385</v>
      </c>
      <c r="D37" s="151">
        <f>D38+D39+D40</f>
        <v>20033300</v>
      </c>
      <c r="E37" s="151">
        <f>E38+E39+E40</f>
        <v>22001194</v>
      </c>
      <c r="F37" s="151">
        <f>F38+F39+F40</f>
        <v>21960748</v>
      </c>
      <c r="G37" s="152">
        <f t="shared" si="1"/>
        <v>112.93552686151496</v>
      </c>
      <c r="H37" s="152">
        <f t="shared" si="4"/>
        <v>109.62122066758846</v>
      </c>
      <c r="I37" s="153">
        <f t="shared" si="5"/>
        <v>99.81616452270727</v>
      </c>
    </row>
    <row r="38" spans="1:9" ht="12" customHeight="1">
      <c r="A38" s="149"/>
      <c r="B38" s="48" t="s">
        <v>18</v>
      </c>
      <c r="C38" s="154">
        <v>13125405</v>
      </c>
      <c r="D38" s="154">
        <v>13588800</v>
      </c>
      <c r="E38" s="154">
        <v>13782443</v>
      </c>
      <c r="F38" s="154">
        <v>13782422</v>
      </c>
      <c r="G38" s="152">
        <f t="shared" si="1"/>
        <v>105.0056893482525</v>
      </c>
      <c r="H38" s="152">
        <f t="shared" si="4"/>
        <v>101.42486459437183</v>
      </c>
      <c r="I38" s="153">
        <f t="shared" si="5"/>
        <v>99.99984763223763</v>
      </c>
    </row>
    <row r="39" spans="1:9" ht="13.5" customHeight="1">
      <c r="A39" s="149"/>
      <c r="B39" s="53" t="s">
        <v>19</v>
      </c>
      <c r="C39" s="154">
        <v>3649588</v>
      </c>
      <c r="D39" s="154">
        <v>3825000</v>
      </c>
      <c r="E39" s="154">
        <v>5341544</v>
      </c>
      <c r="F39" s="154">
        <v>5339225</v>
      </c>
      <c r="G39" s="152">
        <f t="shared" si="1"/>
        <v>146.2966504712313</v>
      </c>
      <c r="H39" s="152">
        <f t="shared" si="4"/>
        <v>139.5875816993464</v>
      </c>
      <c r="I39" s="153">
        <f t="shared" si="5"/>
        <v>99.9565855864896</v>
      </c>
    </row>
    <row r="40" spans="1:9" ht="12" customHeight="1">
      <c r="A40" s="149"/>
      <c r="B40" s="53" t="s">
        <v>20</v>
      </c>
      <c r="C40" s="154">
        <v>2670392</v>
      </c>
      <c r="D40" s="154">
        <v>2619500</v>
      </c>
      <c r="E40" s="154">
        <v>2877207</v>
      </c>
      <c r="F40" s="154">
        <v>2839101</v>
      </c>
      <c r="G40" s="152">
        <f t="shared" si="1"/>
        <v>106.31776158706288</v>
      </c>
      <c r="H40" s="152">
        <f t="shared" si="4"/>
        <v>108.38331742698988</v>
      </c>
      <c r="I40" s="153">
        <f t="shared" si="5"/>
        <v>98.67559059879946</v>
      </c>
    </row>
    <row r="41" spans="1:9" ht="12" customHeight="1">
      <c r="A41" s="149"/>
      <c r="B41" s="53" t="s">
        <v>21</v>
      </c>
      <c r="C41" s="154">
        <v>42577</v>
      </c>
      <c r="D41" s="154">
        <v>46000</v>
      </c>
      <c r="E41" s="154">
        <v>49700</v>
      </c>
      <c r="F41" s="154">
        <v>49397</v>
      </c>
      <c r="G41" s="152">
        <f t="shared" si="1"/>
        <v>116.0180379077906</v>
      </c>
      <c r="H41" s="152">
        <f t="shared" si="4"/>
        <v>107.38478260869566</v>
      </c>
      <c r="I41" s="153">
        <f t="shared" si="5"/>
        <v>99.39034205231388</v>
      </c>
    </row>
    <row r="42" spans="1:9" ht="12" customHeight="1">
      <c r="A42" s="149"/>
      <c r="B42" s="54" t="s">
        <v>22</v>
      </c>
      <c r="C42" s="151">
        <v>135578</v>
      </c>
      <c r="D42" s="151">
        <v>161600</v>
      </c>
      <c r="E42" s="151">
        <v>193406</v>
      </c>
      <c r="F42" s="151">
        <v>193396</v>
      </c>
      <c r="G42" s="152">
        <f t="shared" si="1"/>
        <v>142.64556196433048</v>
      </c>
      <c r="H42" s="152">
        <f t="shared" si="4"/>
        <v>119.67574257425741</v>
      </c>
      <c r="I42" s="153">
        <f t="shared" si="5"/>
        <v>99.9948295295906</v>
      </c>
    </row>
    <row r="43" spans="1:9" ht="12.75" hidden="1">
      <c r="A43" s="149"/>
      <c r="B43" s="150" t="s">
        <v>60</v>
      </c>
      <c r="C43" s="151"/>
      <c r="D43" s="151"/>
      <c r="E43" s="151"/>
      <c r="F43" s="151"/>
      <c r="G43" s="152"/>
      <c r="H43" s="152"/>
      <c r="I43" s="153" t="s">
        <v>61</v>
      </c>
    </row>
    <row r="44" spans="1:9" s="160" customFormat="1" ht="24.75" customHeight="1" hidden="1">
      <c r="A44" s="143">
        <v>80132</v>
      </c>
      <c r="B44" s="164" t="s">
        <v>64</v>
      </c>
      <c r="C44" s="159">
        <f>SUM(C45)</f>
        <v>0</v>
      </c>
      <c r="D44" s="159">
        <f>SUM(D45)</f>
        <v>0</v>
      </c>
      <c r="E44" s="159">
        <f>SUM(E45)</f>
        <v>0</v>
      </c>
      <c r="F44" s="159">
        <f>SUM(F45)</f>
        <v>0</v>
      </c>
      <c r="G44" s="165" t="e">
        <f aca="true" t="shared" si="6" ref="G44:G53">F44/C44*100</f>
        <v>#DIV/0!</v>
      </c>
      <c r="H44" s="165">
        <v>0</v>
      </c>
      <c r="I44" s="166">
        <v>0</v>
      </c>
    </row>
    <row r="45" spans="1:9" ht="12" customHeight="1" hidden="1">
      <c r="A45" s="149"/>
      <c r="B45" s="150" t="s">
        <v>56</v>
      </c>
      <c r="C45" s="151">
        <f>C46+C47</f>
        <v>0</v>
      </c>
      <c r="D45" s="151">
        <f>D46+D47</f>
        <v>0</v>
      </c>
      <c r="E45" s="151">
        <f>E46+E47</f>
        <v>0</v>
      </c>
      <c r="F45" s="151">
        <f>F46+F47</f>
        <v>0</v>
      </c>
      <c r="G45" s="155" t="e">
        <f t="shared" si="6"/>
        <v>#DIV/0!</v>
      </c>
      <c r="H45" s="155">
        <v>0</v>
      </c>
      <c r="I45" s="156">
        <v>0</v>
      </c>
    </row>
    <row r="46" spans="1:9" ht="12" customHeight="1" hidden="1">
      <c r="A46" s="149"/>
      <c r="B46" s="48" t="s">
        <v>18</v>
      </c>
      <c r="C46" s="154">
        <v>0</v>
      </c>
      <c r="D46" s="154">
        <v>0</v>
      </c>
      <c r="E46" s="154">
        <v>0</v>
      </c>
      <c r="F46" s="154">
        <v>0</v>
      </c>
      <c r="G46" s="155" t="e">
        <f t="shared" si="6"/>
        <v>#DIV/0!</v>
      </c>
      <c r="H46" s="155">
        <v>0</v>
      </c>
      <c r="I46" s="156">
        <v>0</v>
      </c>
    </row>
    <row r="47" spans="1:9" ht="12" customHeight="1" hidden="1">
      <c r="A47" s="149"/>
      <c r="B47" s="53" t="s">
        <v>20</v>
      </c>
      <c r="C47" s="154">
        <v>0</v>
      </c>
      <c r="D47" s="154">
        <v>0</v>
      </c>
      <c r="E47" s="154">
        <v>0</v>
      </c>
      <c r="F47" s="154">
        <v>0</v>
      </c>
      <c r="G47" s="155" t="e">
        <f t="shared" si="6"/>
        <v>#DIV/0!</v>
      </c>
      <c r="H47" s="155">
        <v>0</v>
      </c>
      <c r="I47" s="156">
        <v>0</v>
      </c>
    </row>
    <row r="48" spans="1:9" ht="12" customHeight="1" hidden="1">
      <c r="A48" s="149"/>
      <c r="B48" s="53" t="s">
        <v>21</v>
      </c>
      <c r="C48" s="154">
        <v>0</v>
      </c>
      <c r="D48" s="154">
        <v>0</v>
      </c>
      <c r="E48" s="154">
        <v>0</v>
      </c>
      <c r="F48" s="154">
        <v>0</v>
      </c>
      <c r="G48" s="155">
        <v>0</v>
      </c>
      <c r="H48" s="155">
        <v>0</v>
      </c>
      <c r="I48" s="167">
        <v>0</v>
      </c>
    </row>
    <row r="49" spans="1:9" s="160" customFormat="1" ht="14.25" customHeight="1">
      <c r="A49" s="143">
        <v>80134</v>
      </c>
      <c r="B49" s="157" t="s">
        <v>65</v>
      </c>
      <c r="C49" s="159">
        <f>C50</f>
        <v>1294775</v>
      </c>
      <c r="D49" s="159">
        <f>SUM(D50)+D54</f>
        <v>1393500</v>
      </c>
      <c r="E49" s="159">
        <f>SUM(E50)+E54</f>
        <v>1620532</v>
      </c>
      <c r="F49" s="159">
        <f>F50+F54</f>
        <v>1619288</v>
      </c>
      <c r="G49" s="146">
        <f t="shared" si="6"/>
        <v>125.06327354173506</v>
      </c>
      <c r="H49" s="146">
        <f aca="true" t="shared" si="7" ref="H49:H65">F49/D49*100</f>
        <v>116.20294223179046</v>
      </c>
      <c r="I49" s="168">
        <f aca="true" t="shared" si="8" ref="I49:I61">F49/E49*100</f>
        <v>99.92323508576196</v>
      </c>
    </row>
    <row r="50" spans="1:9" ht="12" customHeight="1">
      <c r="A50" s="149"/>
      <c r="B50" s="150" t="s">
        <v>56</v>
      </c>
      <c r="C50" s="151">
        <f>C51+C52</f>
        <v>1294775</v>
      </c>
      <c r="D50" s="151">
        <f>SUM(D51:D52)</f>
        <v>1386500</v>
      </c>
      <c r="E50" s="151">
        <f>E51+E52</f>
        <v>1609532</v>
      </c>
      <c r="F50" s="151">
        <f>F51+F52</f>
        <v>1608288</v>
      </c>
      <c r="G50" s="152">
        <f t="shared" si="6"/>
        <v>124.2137050838949</v>
      </c>
      <c r="H50" s="152">
        <f t="shared" si="7"/>
        <v>115.99624954922467</v>
      </c>
      <c r="I50" s="169">
        <f t="shared" si="8"/>
        <v>99.92271045247935</v>
      </c>
    </row>
    <row r="51" spans="1:9" ht="12" customHeight="1">
      <c r="A51" s="149"/>
      <c r="B51" s="48" t="s">
        <v>18</v>
      </c>
      <c r="C51" s="154">
        <v>1142835</v>
      </c>
      <c r="D51" s="154">
        <v>1228300</v>
      </c>
      <c r="E51" s="154">
        <v>1434810</v>
      </c>
      <c r="F51" s="154">
        <v>1434810</v>
      </c>
      <c r="G51" s="152">
        <f t="shared" si="6"/>
        <v>125.54830749845777</v>
      </c>
      <c r="H51" s="152">
        <f t="shared" si="7"/>
        <v>116.81266791500448</v>
      </c>
      <c r="I51" s="169">
        <f t="shared" si="8"/>
        <v>100</v>
      </c>
    </row>
    <row r="52" spans="1:9" ht="12" customHeight="1">
      <c r="A52" s="149"/>
      <c r="B52" s="53" t="s">
        <v>20</v>
      </c>
      <c r="C52" s="154">
        <v>151940</v>
      </c>
      <c r="D52" s="154">
        <v>158200</v>
      </c>
      <c r="E52" s="154">
        <f>185722-11000</f>
        <v>174722</v>
      </c>
      <c r="F52" s="154">
        <f>184478-11000</f>
        <v>173478</v>
      </c>
      <c r="G52" s="152">
        <f t="shared" si="6"/>
        <v>114.17533236804</v>
      </c>
      <c r="H52" s="152">
        <f t="shared" si="7"/>
        <v>109.65739570164348</v>
      </c>
      <c r="I52" s="153">
        <f t="shared" si="8"/>
        <v>99.2880118130516</v>
      </c>
    </row>
    <row r="53" spans="1:9" ht="12" customHeight="1">
      <c r="A53" s="149"/>
      <c r="B53" s="53" t="s">
        <v>21</v>
      </c>
      <c r="C53" s="154">
        <v>1100</v>
      </c>
      <c r="D53" s="154">
        <v>1400</v>
      </c>
      <c r="E53" s="154">
        <v>1400</v>
      </c>
      <c r="F53" s="154">
        <v>1400</v>
      </c>
      <c r="G53" s="152">
        <f t="shared" si="6"/>
        <v>127.27272727272727</v>
      </c>
      <c r="H53" s="152">
        <f t="shared" si="7"/>
        <v>100</v>
      </c>
      <c r="I53" s="153">
        <f t="shared" si="8"/>
        <v>100</v>
      </c>
    </row>
    <row r="54" spans="1:9" ht="12" customHeight="1">
      <c r="A54" s="170"/>
      <c r="B54" s="171" t="s">
        <v>22</v>
      </c>
      <c r="C54" s="172"/>
      <c r="D54" s="172">
        <v>7000</v>
      </c>
      <c r="E54" s="172">
        <v>11000</v>
      </c>
      <c r="F54" s="172">
        <v>11000</v>
      </c>
      <c r="G54" s="173"/>
      <c r="H54" s="173">
        <f t="shared" si="7"/>
        <v>157.14285714285714</v>
      </c>
      <c r="I54" s="174">
        <f t="shared" si="8"/>
        <v>100</v>
      </c>
    </row>
    <row r="55" spans="1:9" s="160" customFormat="1" ht="36" customHeight="1">
      <c r="A55" s="175">
        <v>80140</v>
      </c>
      <c r="B55" s="176" t="s">
        <v>66</v>
      </c>
      <c r="C55" s="177">
        <f>C57+C58+C60+C61</f>
        <v>2600429</v>
      </c>
      <c r="D55" s="177">
        <f>SUM(D56)+D60</f>
        <v>2507000</v>
      </c>
      <c r="E55" s="177">
        <f>E57+E58+E60+E61</f>
        <v>2442072</v>
      </c>
      <c r="F55" s="177">
        <f>F57+F58+F60+F61</f>
        <v>2441630</v>
      </c>
      <c r="G55" s="178">
        <f aca="true" t="shared" si="9" ref="G55:G60">F55/C55*100</f>
        <v>93.89335375047733</v>
      </c>
      <c r="H55" s="178">
        <f t="shared" si="7"/>
        <v>97.39250099720782</v>
      </c>
      <c r="I55" s="179">
        <f t="shared" si="8"/>
        <v>99.98190061554286</v>
      </c>
    </row>
    <row r="56" spans="1:9" ht="12" customHeight="1">
      <c r="A56" s="149"/>
      <c r="B56" s="180" t="s">
        <v>56</v>
      </c>
      <c r="C56" s="151">
        <f>C57+C58</f>
        <v>2462030</v>
      </c>
      <c r="D56" s="151">
        <f>SUM(D57:D58)</f>
        <v>2465400</v>
      </c>
      <c r="E56" s="151">
        <f>E57+E58+E61</f>
        <v>2410072</v>
      </c>
      <c r="F56" s="151">
        <f>F57+F58</f>
        <v>2409630</v>
      </c>
      <c r="G56" s="152">
        <f t="shared" si="9"/>
        <v>97.87167499989846</v>
      </c>
      <c r="H56" s="152">
        <f t="shared" si="7"/>
        <v>97.73789243124847</v>
      </c>
      <c r="I56" s="153">
        <f t="shared" si="8"/>
        <v>99.98166029894543</v>
      </c>
    </row>
    <row r="57" spans="1:9" ht="13.5" customHeight="1">
      <c r="A57" s="149"/>
      <c r="B57" s="48" t="s">
        <v>18</v>
      </c>
      <c r="C57" s="154">
        <v>2020514</v>
      </c>
      <c r="D57" s="154">
        <v>2053200</v>
      </c>
      <c r="E57" s="154">
        <v>1998650</v>
      </c>
      <c r="F57" s="154">
        <v>1998646</v>
      </c>
      <c r="G57" s="152">
        <f t="shared" si="9"/>
        <v>98.91770113941304</v>
      </c>
      <c r="H57" s="152">
        <f t="shared" si="7"/>
        <v>97.34297681667641</v>
      </c>
      <c r="I57" s="153">
        <f t="shared" si="8"/>
        <v>99.99979986490881</v>
      </c>
    </row>
    <row r="58" spans="1:9" ht="13.5" customHeight="1">
      <c r="A58" s="149"/>
      <c r="B58" s="53" t="s">
        <v>20</v>
      </c>
      <c r="C58" s="154">
        <v>441516</v>
      </c>
      <c r="D58" s="154">
        <v>412200</v>
      </c>
      <c r="E58" s="154">
        <v>411422</v>
      </c>
      <c r="F58" s="154">
        <v>410984</v>
      </c>
      <c r="G58" s="152">
        <f t="shared" si="9"/>
        <v>93.08473532103027</v>
      </c>
      <c r="H58" s="152">
        <f t="shared" si="7"/>
        <v>99.70499757399321</v>
      </c>
      <c r="I58" s="153">
        <f t="shared" si="8"/>
        <v>99.89353996626335</v>
      </c>
    </row>
    <row r="59" spans="1:9" ht="12" customHeight="1">
      <c r="A59" s="149"/>
      <c r="B59" s="53" t="s">
        <v>21</v>
      </c>
      <c r="C59" s="154">
        <v>10000</v>
      </c>
      <c r="D59" s="154">
        <v>10000</v>
      </c>
      <c r="E59" s="154">
        <v>12000</v>
      </c>
      <c r="F59" s="154">
        <v>12000</v>
      </c>
      <c r="G59" s="152">
        <f t="shared" si="9"/>
        <v>120</v>
      </c>
      <c r="H59" s="152">
        <f t="shared" si="7"/>
        <v>120</v>
      </c>
      <c r="I59" s="153">
        <f t="shared" si="8"/>
        <v>100</v>
      </c>
    </row>
    <row r="60" spans="1:9" ht="13.5" customHeight="1">
      <c r="A60" s="170"/>
      <c r="B60" s="171" t="s">
        <v>22</v>
      </c>
      <c r="C60" s="172">
        <v>138399</v>
      </c>
      <c r="D60" s="172">
        <v>41600</v>
      </c>
      <c r="E60" s="172">
        <v>32000</v>
      </c>
      <c r="F60" s="172">
        <v>32000</v>
      </c>
      <c r="G60" s="173">
        <f t="shared" si="9"/>
        <v>23.121554346490942</v>
      </c>
      <c r="H60" s="173">
        <f t="shared" si="7"/>
        <v>76.92307692307693</v>
      </c>
      <c r="I60" s="174">
        <f t="shared" si="8"/>
        <v>100</v>
      </c>
    </row>
    <row r="61" spans="1:9" ht="14.25" customHeight="1" hidden="1">
      <c r="A61" s="149"/>
      <c r="B61" s="150" t="s">
        <v>60</v>
      </c>
      <c r="C61" s="151"/>
      <c r="D61" s="151"/>
      <c r="E61" s="151"/>
      <c r="F61" s="151"/>
      <c r="G61" s="152"/>
      <c r="H61" s="152" t="e">
        <f t="shared" si="7"/>
        <v>#DIV/0!</v>
      </c>
      <c r="I61" s="153" t="e">
        <f t="shared" si="8"/>
        <v>#DIV/0!</v>
      </c>
    </row>
    <row r="62" spans="1:9" ht="25.5" customHeight="1">
      <c r="A62" s="143">
        <v>80146</v>
      </c>
      <c r="B62" s="181" t="s">
        <v>32</v>
      </c>
      <c r="C62" s="159">
        <f>C63</f>
        <v>262841</v>
      </c>
      <c r="D62" s="159">
        <f>SUM(D63)</f>
        <v>286400</v>
      </c>
      <c r="E62" s="159">
        <f>E63</f>
        <v>290595</v>
      </c>
      <c r="F62" s="159">
        <f>F63</f>
        <v>271682</v>
      </c>
      <c r="G62" s="146">
        <f>F62/C62*100</f>
        <v>103.36363048382862</v>
      </c>
      <c r="H62" s="146">
        <f t="shared" si="7"/>
        <v>94.86103351955308</v>
      </c>
      <c r="I62" s="147">
        <f>F62/E62*100</f>
        <v>93.49162924344878</v>
      </c>
    </row>
    <row r="63" spans="1:9" ht="12" customHeight="1">
      <c r="A63" s="149"/>
      <c r="B63" s="180" t="s">
        <v>67</v>
      </c>
      <c r="C63" s="151">
        <f>C64+C65</f>
        <v>262841</v>
      </c>
      <c r="D63" s="151">
        <f>SUM(D64:D65)</f>
        <v>286400</v>
      </c>
      <c r="E63" s="151">
        <f>E64+E65</f>
        <v>290595</v>
      </c>
      <c r="F63" s="151">
        <f>F64+F65</f>
        <v>271682</v>
      </c>
      <c r="G63" s="158">
        <f>F63/C63*100</f>
        <v>103.36363048382862</v>
      </c>
      <c r="H63" s="152">
        <f t="shared" si="7"/>
        <v>94.86103351955308</v>
      </c>
      <c r="I63" s="169">
        <f>F63/E63*100</f>
        <v>93.49162924344878</v>
      </c>
    </row>
    <row r="64" spans="1:9" ht="12" customHeight="1">
      <c r="A64" s="149"/>
      <c r="B64" s="48" t="s">
        <v>18</v>
      </c>
      <c r="C64" s="154">
        <v>99257</v>
      </c>
      <c r="D64" s="161">
        <v>103800</v>
      </c>
      <c r="E64" s="154">
        <v>108461</v>
      </c>
      <c r="F64" s="154">
        <v>108438</v>
      </c>
      <c r="G64" s="152">
        <f>F64/C64*100</f>
        <v>109.24972546016906</v>
      </c>
      <c r="H64" s="152">
        <f t="shared" si="7"/>
        <v>104.46820809248555</v>
      </c>
      <c r="I64" s="169">
        <f>F64/E64*100</f>
        <v>99.97879422096422</v>
      </c>
    </row>
    <row r="65" spans="1:9" ht="12" customHeight="1">
      <c r="A65" s="149"/>
      <c r="B65" s="53" t="s">
        <v>24</v>
      </c>
      <c r="C65" s="154">
        <v>163584</v>
      </c>
      <c r="D65" s="161">
        <v>182600</v>
      </c>
      <c r="E65" s="154">
        <v>182134</v>
      </c>
      <c r="F65" s="154">
        <v>163244</v>
      </c>
      <c r="G65" s="152">
        <f>F65/C65*100</f>
        <v>99.79215571205008</v>
      </c>
      <c r="H65" s="173">
        <f t="shared" si="7"/>
        <v>89.39978094194961</v>
      </c>
      <c r="I65" s="169">
        <f>F65/E65*100</f>
        <v>89.62851526897778</v>
      </c>
    </row>
    <row r="66" spans="1:9" ht="7.5" customHeight="1" hidden="1">
      <c r="A66" s="149"/>
      <c r="B66" s="180"/>
      <c r="C66" s="182"/>
      <c r="D66" s="182"/>
      <c r="E66" s="182"/>
      <c r="F66" s="182"/>
      <c r="G66" s="183"/>
      <c r="H66" s="184"/>
      <c r="I66" s="185"/>
    </row>
    <row r="67" spans="1:9" s="160" customFormat="1" ht="14.25" customHeight="1">
      <c r="A67" s="143">
        <v>80195</v>
      </c>
      <c r="B67" s="186" t="s">
        <v>68</v>
      </c>
      <c r="C67" s="159">
        <f>C68+C76+C77</f>
        <v>3210368</v>
      </c>
      <c r="D67" s="159">
        <f>D68+D76+D77</f>
        <v>5720820</v>
      </c>
      <c r="E67" s="159">
        <f>E68+E76</f>
        <v>6515510</v>
      </c>
      <c r="F67" s="159">
        <f>F68+F76+F77</f>
        <v>3907584</v>
      </c>
      <c r="G67" s="146">
        <f aca="true" t="shared" si="10" ref="G67:G76">F67/C67*100</f>
        <v>121.71763486304374</v>
      </c>
      <c r="H67" s="178">
        <f aca="true" t="shared" si="11" ref="H67:H72">F67/D67*100</f>
        <v>68.30461367426348</v>
      </c>
      <c r="I67" s="147">
        <f aca="true" t="shared" si="12" ref="I67:I78">F67/E67*100</f>
        <v>59.9735707565486</v>
      </c>
    </row>
    <row r="68" spans="1:10" ht="12" customHeight="1">
      <c r="A68" s="149"/>
      <c r="B68" s="180" t="s">
        <v>69</v>
      </c>
      <c r="C68" s="151">
        <f>C69+C71</f>
        <v>1332959</v>
      </c>
      <c r="D68" s="151">
        <f>D69+D71</f>
        <v>1982520</v>
      </c>
      <c r="E68" s="151">
        <f>E69+E71</f>
        <v>1987920</v>
      </c>
      <c r="F68" s="151">
        <f>F69+F71</f>
        <v>1776319</v>
      </c>
      <c r="G68" s="152">
        <f t="shared" si="10"/>
        <v>133.26133812067738</v>
      </c>
      <c r="H68" s="152">
        <f t="shared" si="11"/>
        <v>89.59904565906018</v>
      </c>
      <c r="I68" s="153">
        <f t="shared" si="12"/>
        <v>89.35565817537929</v>
      </c>
      <c r="J68" s="160"/>
    </row>
    <row r="69" spans="1:10" ht="12" customHeight="1">
      <c r="A69" s="149"/>
      <c r="B69" s="187" t="s">
        <v>70</v>
      </c>
      <c r="C69" s="154">
        <v>363099</v>
      </c>
      <c r="D69" s="154">
        <v>768420</v>
      </c>
      <c r="E69" s="154">
        <v>378391</v>
      </c>
      <c r="F69" s="154">
        <v>375423</v>
      </c>
      <c r="G69" s="152">
        <f t="shared" si="10"/>
        <v>103.3941156544083</v>
      </c>
      <c r="H69" s="152">
        <f t="shared" si="11"/>
        <v>48.856484734910595</v>
      </c>
      <c r="I69" s="153">
        <f t="shared" si="12"/>
        <v>99.21562616447008</v>
      </c>
      <c r="J69" s="160"/>
    </row>
    <row r="70" spans="1:10" ht="12.75" customHeight="1">
      <c r="A70" s="149"/>
      <c r="B70" s="188" t="s">
        <v>71</v>
      </c>
      <c r="C70" s="154">
        <v>326150</v>
      </c>
      <c r="D70" s="154">
        <v>260000</v>
      </c>
      <c r="E70" s="154">
        <v>260050</v>
      </c>
      <c r="F70" s="154">
        <v>259728</v>
      </c>
      <c r="G70" s="152">
        <f t="shared" si="10"/>
        <v>79.6345239920282</v>
      </c>
      <c r="H70" s="152">
        <f t="shared" si="11"/>
        <v>99.89538461538461</v>
      </c>
      <c r="I70" s="153">
        <f t="shared" si="12"/>
        <v>99.87617765814267</v>
      </c>
      <c r="J70" s="160"/>
    </row>
    <row r="71" spans="1:10" ht="12" customHeight="1">
      <c r="A71" s="149"/>
      <c r="B71" s="188" t="s">
        <v>72</v>
      </c>
      <c r="C71" s="154">
        <f>SUM(C72:C75)</f>
        <v>969860</v>
      </c>
      <c r="D71" s="154">
        <v>1214100</v>
      </c>
      <c r="E71" s="154">
        <v>1609529</v>
      </c>
      <c r="F71" s="154">
        <v>1400896</v>
      </c>
      <c r="G71" s="152">
        <f t="shared" si="10"/>
        <v>144.44311550120636</v>
      </c>
      <c r="H71" s="152">
        <f t="shared" si="11"/>
        <v>115.3855530845894</v>
      </c>
      <c r="I71" s="153">
        <f t="shared" si="12"/>
        <v>87.03763647626107</v>
      </c>
      <c r="J71" s="160"/>
    </row>
    <row r="72" spans="1:10" ht="12" customHeight="1">
      <c r="A72" s="149"/>
      <c r="B72" s="189" t="s">
        <v>73</v>
      </c>
      <c r="C72" s="154">
        <v>17530</v>
      </c>
      <c r="D72" s="154">
        <v>180600</v>
      </c>
      <c r="E72" s="154">
        <v>158024</v>
      </c>
      <c r="F72" s="154">
        <v>153316</v>
      </c>
      <c r="G72" s="152">
        <f t="shared" si="10"/>
        <v>874.5921277809468</v>
      </c>
      <c r="H72" s="152">
        <f t="shared" si="11"/>
        <v>84.89258028792912</v>
      </c>
      <c r="I72" s="153">
        <f t="shared" si="12"/>
        <v>97.02070571558751</v>
      </c>
      <c r="J72" s="160"/>
    </row>
    <row r="73" spans="1:10" ht="12" customHeight="1">
      <c r="A73" s="149"/>
      <c r="B73" s="90" t="s">
        <v>74</v>
      </c>
      <c r="C73" s="161">
        <v>3000</v>
      </c>
      <c r="D73" s="154">
        <v>0</v>
      </c>
      <c r="E73" s="154">
        <v>4000</v>
      </c>
      <c r="F73" s="161">
        <v>4000</v>
      </c>
      <c r="G73" s="152">
        <f>F73/C73*100</f>
        <v>133.33333333333331</v>
      </c>
      <c r="H73" s="155">
        <v>0</v>
      </c>
      <c r="I73" s="153">
        <f>F73/E73*100</f>
        <v>100</v>
      </c>
      <c r="J73" s="160"/>
    </row>
    <row r="74" spans="1:10" ht="12" customHeight="1" hidden="1">
      <c r="A74" s="149"/>
      <c r="B74" s="188" t="s">
        <v>75</v>
      </c>
      <c r="C74" s="154"/>
      <c r="D74" s="161"/>
      <c r="E74" s="154"/>
      <c r="F74" s="154"/>
      <c r="G74" s="152" t="e">
        <f t="shared" si="10"/>
        <v>#DIV/0!</v>
      </c>
      <c r="H74" s="152" t="e">
        <f>F74/D74*100</f>
        <v>#DIV/0!</v>
      </c>
      <c r="I74" s="153" t="e">
        <f t="shared" si="12"/>
        <v>#DIV/0!</v>
      </c>
      <c r="J74" s="160"/>
    </row>
    <row r="75" spans="1:10" ht="12" customHeight="1">
      <c r="A75" s="149"/>
      <c r="B75" s="187" t="s">
        <v>76</v>
      </c>
      <c r="C75" s="154">
        <v>949330</v>
      </c>
      <c r="D75" s="154">
        <v>1394700</v>
      </c>
      <c r="E75" s="154">
        <v>1447566</v>
      </c>
      <c r="F75" s="154">
        <v>1243580</v>
      </c>
      <c r="G75" s="152">
        <f t="shared" si="10"/>
        <v>130.99554422592777</v>
      </c>
      <c r="H75" s="152">
        <f>F75/D75*100</f>
        <v>89.16469491646949</v>
      </c>
      <c r="I75" s="153">
        <f t="shared" si="12"/>
        <v>85.90834545713287</v>
      </c>
      <c r="J75" s="160"/>
    </row>
    <row r="76" spans="1:10" ht="12" customHeight="1" thickBot="1">
      <c r="A76" s="149"/>
      <c r="B76" s="54" t="s">
        <v>22</v>
      </c>
      <c r="C76" s="151">
        <v>1877409</v>
      </c>
      <c r="D76" s="151">
        <v>3738300</v>
      </c>
      <c r="E76" s="151">
        <v>4527590</v>
      </c>
      <c r="F76" s="151">
        <v>2131265</v>
      </c>
      <c r="G76" s="152">
        <f t="shared" si="10"/>
        <v>113.521614096875</v>
      </c>
      <c r="H76" s="152">
        <f>F76/D76*100</f>
        <v>57.011609555145384</v>
      </c>
      <c r="I76" s="153">
        <f t="shared" si="12"/>
        <v>47.07283565870585</v>
      </c>
      <c r="J76" s="160"/>
    </row>
    <row r="77" spans="1:9" ht="15" customHeight="1" hidden="1">
      <c r="A77" s="149"/>
      <c r="B77" s="190"/>
      <c r="C77" s="151"/>
      <c r="D77" s="151"/>
      <c r="E77" s="151"/>
      <c r="F77" s="151"/>
      <c r="G77" s="152" t="s">
        <v>61</v>
      </c>
      <c r="H77" s="152" t="s">
        <v>61</v>
      </c>
      <c r="I77" s="153" t="s">
        <v>61</v>
      </c>
    </row>
    <row r="78" spans="1:9" s="160" customFormat="1" ht="25.5" customHeight="1" thickBot="1" thickTop="1">
      <c r="A78" s="191">
        <v>801</v>
      </c>
      <c r="B78" s="192" t="s">
        <v>77</v>
      </c>
      <c r="C78" s="193">
        <f>C7+C13+C18+C23+C31+C36+C44+C49+C55+C62+C67</f>
        <v>49027120</v>
      </c>
      <c r="D78" s="193">
        <f>D7+D13+D18+D23+D31+D36+D44+D49+D55+D62+D67</f>
        <v>55042020</v>
      </c>
      <c r="E78" s="193">
        <f>E7+E13+E18+E23+E31+E36+E44+E49+E55+E62+E67</f>
        <v>58966125</v>
      </c>
      <c r="F78" s="193">
        <f>F7+F13+F18+F23+F31+F36+F44+F49+F55+F62+F67</f>
        <v>56277956</v>
      </c>
      <c r="G78" s="194">
        <f>F78/C78*100</f>
        <v>114.78943898805396</v>
      </c>
      <c r="H78" s="194">
        <f>F78/D78*100</f>
        <v>102.24544084682938</v>
      </c>
      <c r="I78" s="195">
        <f t="shared" si="12"/>
        <v>95.44116388858858</v>
      </c>
    </row>
    <row r="79" spans="1:9" s="160" customFormat="1" ht="13.5" hidden="1" thickTop="1">
      <c r="A79" s="196"/>
      <c r="B79" s="197" t="s">
        <v>78</v>
      </c>
      <c r="C79" s="198"/>
      <c r="D79" s="198"/>
      <c r="E79" s="198"/>
      <c r="F79" s="198"/>
      <c r="G79" s="199"/>
      <c r="H79" s="200"/>
      <c r="I79" s="201"/>
    </row>
    <row r="80" spans="1:9" s="160" customFormat="1" ht="12" customHeight="1" thickTop="1">
      <c r="A80" s="196"/>
      <c r="B80" s="112" t="s">
        <v>18</v>
      </c>
      <c r="C80" s="202">
        <f>C9+C15+C20+C25+C38+C46+C51+C57+C69+C33+C64</f>
        <v>33977378</v>
      </c>
      <c r="D80" s="202">
        <f>D9+D15+D20+D25+D38+D46+D51+D57+D69+D33+D64</f>
        <v>35867220</v>
      </c>
      <c r="E80" s="202">
        <f>E9+E15+E20+E25+E38+E46+E51+E57+E69+E33+E64</f>
        <v>36567556</v>
      </c>
      <c r="F80" s="202">
        <f>F9+F15+F20+F25+F38+F46+F51+F57+F69+F33+F64</f>
        <v>36563048</v>
      </c>
      <c r="G80" s="152">
        <f aca="true" t="shared" si="13" ref="G80:G85">F80/C80*100</f>
        <v>107.60997508401032</v>
      </c>
      <c r="H80" s="152">
        <f aca="true" t="shared" si="14" ref="H80:H85">F80/D80*100</f>
        <v>101.94001096265615</v>
      </c>
      <c r="I80" s="153">
        <f aca="true" t="shared" si="15" ref="I80:I85">F80/E80*100</f>
        <v>99.98767213209436</v>
      </c>
    </row>
    <row r="81" spans="1:9" s="160" customFormat="1" ht="12" customHeight="1">
      <c r="A81" s="196"/>
      <c r="B81" s="112" t="s">
        <v>49</v>
      </c>
      <c r="C81" s="202">
        <f>C26+C39</f>
        <v>5608647</v>
      </c>
      <c r="D81" s="202">
        <f>D26+D39</f>
        <v>5325000</v>
      </c>
      <c r="E81" s="202">
        <f>E26+E39</f>
        <v>7662249</v>
      </c>
      <c r="F81" s="202">
        <f>F26+F39</f>
        <v>7659930</v>
      </c>
      <c r="G81" s="152">
        <f t="shared" si="13"/>
        <v>136.57358004524085</v>
      </c>
      <c r="H81" s="152">
        <f t="shared" si="14"/>
        <v>143.84845070422537</v>
      </c>
      <c r="I81" s="153">
        <f t="shared" si="15"/>
        <v>99.96973473454074</v>
      </c>
    </row>
    <row r="82" spans="1:9" s="160" customFormat="1" ht="12" customHeight="1">
      <c r="A82" s="203"/>
      <c r="B82" s="53" t="s">
        <v>20</v>
      </c>
      <c r="C82" s="204">
        <f>C10+C21+C27+C40+C47+C52+C58+C71+C34+C65+C16</f>
        <v>7122324</v>
      </c>
      <c r="D82" s="204">
        <f>D10+D21+D27+D40+D47+D52+D58+D71+D34+D65+D16</f>
        <v>7252100</v>
      </c>
      <c r="E82" s="204">
        <f>E10+E21+E27+E40+E47+E52+E58+E71+E34+E65+E16</f>
        <v>8261024</v>
      </c>
      <c r="F82" s="204">
        <f>F10+F21+F27+F40+F47+F52+F58+F71+F34+F65+F16</f>
        <v>7976596</v>
      </c>
      <c r="G82" s="205">
        <f t="shared" si="13"/>
        <v>111.9942872579231</v>
      </c>
      <c r="H82" s="206">
        <f t="shared" si="14"/>
        <v>109.99015457591594</v>
      </c>
      <c r="I82" s="207">
        <f t="shared" si="15"/>
        <v>96.55698857671882</v>
      </c>
    </row>
    <row r="83" spans="1:9" s="160" customFormat="1" ht="12" customHeight="1">
      <c r="A83" s="208"/>
      <c r="B83" s="53" t="s">
        <v>21</v>
      </c>
      <c r="C83" s="204">
        <f>C11+C17+C22+C28+C35+C41+C53+C59+C73</f>
        <v>111077</v>
      </c>
      <c r="D83" s="204">
        <f>D11+D17+D22+D28+D35+D41+D48+D53+D59+D73</f>
        <v>107900</v>
      </c>
      <c r="E83" s="204">
        <f>E11+E17+E22+E28+E35+E41+E53+E59+E73</f>
        <v>121800</v>
      </c>
      <c r="F83" s="204">
        <f>F11+F17+F22+F28+F35+F41+F53+F59+F73</f>
        <v>121374</v>
      </c>
      <c r="G83" s="205">
        <f t="shared" si="13"/>
        <v>109.27014593480197</v>
      </c>
      <c r="H83" s="206">
        <f t="shared" si="14"/>
        <v>112.48748841519927</v>
      </c>
      <c r="I83" s="207">
        <f t="shared" si="15"/>
        <v>99.65024630541872</v>
      </c>
    </row>
    <row r="84" spans="1:9" s="160" customFormat="1" ht="12" customHeight="1" thickBot="1">
      <c r="A84" s="209"/>
      <c r="B84" s="118" t="s">
        <v>50</v>
      </c>
      <c r="C84" s="210">
        <f>C29+C76+C12+C42+C60</f>
        <v>2318771</v>
      </c>
      <c r="D84" s="210">
        <f>D29+D76+D12+D42+D60+D54</f>
        <v>6597700</v>
      </c>
      <c r="E84" s="210">
        <f>E29+E76+E12+E42+E60+E54</f>
        <v>6475296</v>
      </c>
      <c r="F84" s="210">
        <f>F29+F76+F12+F42+F60+F54</f>
        <v>4078382</v>
      </c>
      <c r="G84" s="211">
        <f t="shared" si="13"/>
        <v>175.88550141432682</v>
      </c>
      <c r="H84" s="211">
        <f t="shared" si="14"/>
        <v>61.815208330175665</v>
      </c>
      <c r="I84" s="212">
        <f t="shared" si="15"/>
        <v>62.98371533903624</v>
      </c>
    </row>
    <row r="85" spans="1:9" s="160" customFormat="1" ht="17.25" customHeight="1" hidden="1">
      <c r="A85" s="213"/>
      <c r="B85" s="214" t="s">
        <v>60</v>
      </c>
      <c r="C85" s="215" t="e">
        <f>C77+C30+#REF!+C43+C61</f>
        <v>#REF!</v>
      </c>
      <c r="D85" s="215" t="e">
        <f>D77+D30+#REF!+D43+D61</f>
        <v>#REF!</v>
      </c>
      <c r="E85" s="215" t="e">
        <f>E77+E30+#REF!+E43+E61</f>
        <v>#REF!</v>
      </c>
      <c r="F85" s="215" t="e">
        <f>F77+F30+#REF!+F43+F61</f>
        <v>#REF!</v>
      </c>
      <c r="G85" s="216" t="e">
        <f t="shared" si="13"/>
        <v>#REF!</v>
      </c>
      <c r="H85" s="216" t="e">
        <f t="shared" si="14"/>
        <v>#REF!</v>
      </c>
      <c r="I85" s="216" t="e">
        <f t="shared" si="15"/>
        <v>#REF!</v>
      </c>
    </row>
    <row r="86" spans="1:9" s="160" customFormat="1" ht="13.5" thickTop="1">
      <c r="A86" s="137" t="s">
        <v>82</v>
      </c>
      <c r="B86" s="217"/>
      <c r="C86" s="218"/>
      <c r="D86" s="218"/>
      <c r="E86" s="218"/>
      <c r="F86" s="218"/>
      <c r="G86" s="219"/>
      <c r="H86" s="219"/>
      <c r="I86" s="219"/>
    </row>
    <row r="87" spans="1:6" s="160" customFormat="1" ht="12.75">
      <c r="A87" s="137" t="s">
        <v>80</v>
      </c>
      <c r="D87" s="220"/>
      <c r="E87" s="220"/>
      <c r="F87" s="220"/>
    </row>
    <row r="88" spans="1:9" s="160" customFormat="1" ht="12.75">
      <c r="A88" s="137" t="s">
        <v>81</v>
      </c>
      <c r="B88" s="217"/>
      <c r="C88" s="221"/>
      <c r="D88" s="221"/>
      <c r="E88" s="221"/>
      <c r="F88" s="222"/>
      <c r="G88" s="219"/>
      <c r="H88" s="219"/>
      <c r="I88" s="219"/>
    </row>
    <row r="89" spans="3:9" ht="12.75">
      <c r="C89" s="224"/>
      <c r="G89" s="225"/>
      <c r="H89" s="225"/>
      <c r="I89" s="225"/>
    </row>
    <row r="90" spans="3:6" ht="12.75">
      <c r="C90" s="224"/>
      <c r="D90" s="224"/>
      <c r="E90" s="224"/>
      <c r="F90" s="224"/>
    </row>
    <row r="91" spans="3:6" ht="12.75">
      <c r="C91" s="224"/>
      <c r="E91" s="224"/>
      <c r="F91" s="224"/>
    </row>
    <row r="92" ht="12.75">
      <c r="C92" s="224"/>
    </row>
  </sheetData>
  <mergeCells count="4">
    <mergeCell ref="A2:I2"/>
    <mergeCell ref="B4:B5"/>
    <mergeCell ref="C4:C5"/>
    <mergeCell ref="F4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dcterms:created xsi:type="dcterms:W3CDTF">2010-04-27T09:49:18Z</dcterms:created>
  <dcterms:modified xsi:type="dcterms:W3CDTF">2010-04-27T11:53:41Z</dcterms:modified>
  <cp:category/>
  <cp:version/>
  <cp:contentType/>
  <cp:contentStatus/>
</cp:coreProperties>
</file>