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240" activeTab="0"/>
  </bookViews>
  <sheets>
    <sheet name="Arkusz1" sheetId="1" r:id="rId1"/>
  </sheets>
  <definedNames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<sst xmlns="http://schemas.openxmlformats.org/spreadsheetml/2006/main" count="139" uniqueCount="90">
  <si>
    <t>w złotych</t>
  </si>
  <si>
    <t>OGÓŁEM</t>
  </si>
  <si>
    <t>GMINA</t>
  </si>
  <si>
    <t>POWIAT</t>
  </si>
  <si>
    <t>Plan</t>
  </si>
  <si>
    <t>Wykonanie</t>
  </si>
  <si>
    <t>% wyk.</t>
  </si>
  <si>
    <t>TURYSTYKA</t>
  </si>
  <si>
    <t>Zadania z zakresu upowszechniania turystyki</t>
  </si>
  <si>
    <t>ADMINISTRACJA PUBLICZNA</t>
  </si>
  <si>
    <t>Pozostała działalność</t>
  </si>
  <si>
    <t>Dotacja celowa z budżetu na finansowanie lub dofinansowanie zadań zleconych do realizacji fundacjom</t>
  </si>
  <si>
    <t xml:space="preserve"> Ochotnicze straże pożarne</t>
  </si>
  <si>
    <t>OŚWIATA I WYCHOWANIE</t>
  </si>
  <si>
    <t>Dotacja celowa z budżetu na finansowanie lub dofinansowanie zadań zleconych do realizacji stowarzyszeniom</t>
  </si>
  <si>
    <t>OCHRONA ZDROWIA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</si>
  <si>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</si>
  <si>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</si>
  <si>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</si>
  <si>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 xml:space="preserve">Dotacja celowa z budżetu na finansowanie lub dofinansowanie zadań zleconych do realizacji stowarzyszeniom </t>
  </si>
  <si>
    <t>POMOC  SPOŁECZNA</t>
  </si>
  <si>
    <t xml:space="preserve">Placówki opiekuńczo-wychowawcze </t>
  </si>
  <si>
    <t>Jednostki specjalistycznego poradnictwa, mieszkania chronione i ośrodki interwencji kryzysowej</t>
  </si>
  <si>
    <t>EDUKACYJNA OPIEKA WYCHOWAWCZA</t>
  </si>
  <si>
    <t>KULTURA I OCHRONA DZIEDZICTWA NARODOWEGO</t>
  </si>
  <si>
    <t>Pozostałe działania z zakresu kultury</t>
  </si>
  <si>
    <t>KULTURA FIZYCZNA I SPORT</t>
  </si>
  <si>
    <t>Zadania w zakresie kultury fizycznej i sportu</t>
  </si>
  <si>
    <t>Tabela nr 5</t>
  </si>
  <si>
    <t>TRANSPORT I ŁĄCZNOŚĆ</t>
  </si>
  <si>
    <t>GOSPODARKA MIESZKANIOWA</t>
  </si>
  <si>
    <t>Zakłady gospodarki mieszkaniowej</t>
  </si>
  <si>
    <t>Dotacja przedmiotowa z budżetu dla zakładu budżetowego</t>
  </si>
  <si>
    <t>Starostwa powiatowe</t>
  </si>
  <si>
    <t>Szkoły podstawowe</t>
  </si>
  <si>
    <t>Oddziały przedszkolne w szkołach podstawowych</t>
  </si>
  <si>
    <t>Przedszkola</t>
  </si>
  <si>
    <t>Licea ogólnokształcące</t>
  </si>
  <si>
    <t>Szkoły zawodowe</t>
  </si>
  <si>
    <t>Dotacja podmiotowa z budżetu dla samorządowej instytucji kultury</t>
  </si>
  <si>
    <t>Rodziny zastępcze</t>
  </si>
  <si>
    <t>POZOSTAŁE ZADANIA W ZAKRESIE POLITYKI SPOŁECZNEJ</t>
  </si>
  <si>
    <t>Żłobki</t>
  </si>
  <si>
    <t>Dotacje celowe z budżetu na finansowanie lub dofinansowanie kosztów realizacji inwestycji i zakupów inwestycyjnych innych jednostek sektora finansów publicznych</t>
  </si>
  <si>
    <t>Filharmonie, orkiestry, chóry i kapele</t>
  </si>
  <si>
    <t>Biblioteki</t>
  </si>
  <si>
    <t>Muzea</t>
  </si>
  <si>
    <t>Dotacja podmiotowa z budżetu dla zakładu budżetowego</t>
  </si>
  <si>
    <t>Domy i ośrodki kultury, świetlice, kluby</t>
  </si>
  <si>
    <t xml:space="preserve">Dział Rozdz. </t>
  </si>
  <si>
    <t>Wyszczególnienie</t>
  </si>
  <si>
    <t xml:space="preserve">Infrastruktura kolejowa   </t>
  </si>
  <si>
    <t>Dotacje celowe z budżetu na finansowanie lub dofinansowanie kosztów realizacji inwestycji i zakupów inwestycyjnych zakładów budżetowych</t>
  </si>
  <si>
    <t>Komendy powiatowe Państwowej Straży Pożarnej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</si>
  <si>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</si>
  <si>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</si>
  <si>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</si>
  <si>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 xml:space="preserve">Dotacja podmiotowa z budżetu dla publicznej jednostki systemu oświaty prowadzonej przez osobę prawną inną niż jst lub przez osobę fizyczną </t>
  </si>
  <si>
    <t xml:space="preserve">Dotacje podmiotowe z budżetu dla niepublicznej jednostki systemu oświaty </t>
  </si>
  <si>
    <t>Dotacja podmiotowa z budżetu dla pozostałych jednostek sektora finansów publicznych</t>
  </si>
  <si>
    <t>SZKOLNICTWO WYŻSZE</t>
  </si>
  <si>
    <t>Dotacja podmiotowa z budżetu dla uczelni publicznej</t>
  </si>
  <si>
    <t>Dotacje celowe przekazane dla powiatu na zadania bieżące realizowane na podstawie porozumień między jednostkami samorządu terytorialnego</t>
  </si>
  <si>
    <t>Ośrodki wsparcia</t>
  </si>
  <si>
    <t>Rehabilitacja zawodowa i społeczna osób niepełnosprawnych</t>
  </si>
  <si>
    <t>Dotacja podmiotowa z budżetu dla jednostek niezaliczanych do sektora finansów publicznych</t>
  </si>
  <si>
    <t>Dotacje celowe przekazane do samorządu województwa na zadania bieżące realizowane na podstawie porozumień między jst</t>
  </si>
  <si>
    <t>Ośrodki rewalidacyjno -wychowawcze</t>
  </si>
  <si>
    <t xml:space="preserve">Teatry </t>
  </si>
  <si>
    <t xml:space="preserve">       z tego:</t>
  </si>
  <si>
    <t>dotacje na działalność bieżącą</t>
  </si>
  <si>
    <t>dotacje na działalność inwestycyjną</t>
  </si>
  <si>
    <t>Dotacja celowa na pomoc finansowa udzielana między jst na dofinansowanie własnych zadań bieżących</t>
  </si>
  <si>
    <t>BEZPIECZEŃSTWO 
PUBLICZNE I OCHRONA PRZECIWPOŻAROWA</t>
  </si>
  <si>
    <t>Dotacja celowa z budżetu dla jednostek niezaliczanych do sektora finansów publicznych realizujących projekty finansowane z udziałem środków UE</t>
  </si>
  <si>
    <t>Dotacja celowa na pomoc finansową udzielana między jst na dofinansowanie własnych zadań inwestycyjnych i zakupów inwestycyjnych</t>
  </si>
  <si>
    <t>Pomoc  materialna dla studentów i doktorantów</t>
  </si>
  <si>
    <t>Dotacja celowa z budżetu dla pozostałych jednostek zaliczanych do sektora finansów publicznych</t>
  </si>
  <si>
    <t>Powiatowe urzędy pacy</t>
  </si>
  <si>
    <t>GOSPODARKA KOMUNALNA I OCHRONA ŚRODOWISKA</t>
  </si>
  <si>
    <t>Schroniska dla zwierząt</t>
  </si>
  <si>
    <t xml:space="preserve">Dotacja celowa na pomoc finansową udzielana międz jst na dofinansowanie własnych zadań bieżących </t>
  </si>
  <si>
    <t>Ochrona zabytków i opieka nad zabytkami</t>
  </si>
  <si>
    <t>Dotacje celowe z budzetu na finansowanie lub dofinansowanie praz remontowych i konserwatorskich obiektów zabytkowych przekazane jednostkom niezaliczanym do sektora finansów publicznych</t>
  </si>
  <si>
    <t>Dotacje celowe z budżetu na finansowanie lub dofinansowanie kosztów realizacji inwestycji i zakupów inwestycyjnych jednostek niezaliczanych do sektora finansów publicznych</t>
  </si>
  <si>
    <t>Dotacja celowa na pomoc finansowa udzielaną między jst na dofinansowanie własnych zadań inwestycyjnych i zakupów inwestycyjnych</t>
  </si>
  <si>
    <t>DOTACJE  UDZIELONE  Z  BUDŻETU  MIASTA 
NA  REALIZACJĘ  ZADAŃ  PUBLICZNYCH  W  2009  ROKU</t>
  </si>
  <si>
    <t>Wprowadził do BIP: Agnieszka Sulewska</t>
  </si>
  <si>
    <t>Data wprowadzenia do BIP: 27.04.2010 r.</t>
  </si>
  <si>
    <t>Autor dokumentu: Sylwia Szpak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</si>
</sst>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5">
    <font>
      <sz val="10"/>
      <name val="Arial CE"/>
      <family val="0"/>
    </font>
    <font>
      <sz val="10"/>
      <name val="MS Sans Serif"/>
      <family val="0"/>
    </font>
    <font>
      <sz val="8"/>
      <name val="Arial CE"/>
      <family val="0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18" applyFont="1" applyAlignment="1">
      <alignment horizontal="center"/>
      <protection/>
    </xf>
    <xf numFmtId="0" fontId="3" fillId="0" borderId="0" xfId="18" applyFont="1" applyAlignment="1">
      <alignment wrapText="1"/>
      <protection/>
    </xf>
    <xf numFmtId="0" fontId="3" fillId="0" borderId="0" xfId="18" applyFont="1">
      <alignment/>
      <protection/>
    </xf>
    <xf numFmtId="0" fontId="4" fillId="0" borderId="0" xfId="18" applyFont="1" applyAlignment="1">
      <alignment vertical="center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Continuous" vertical="center" wrapText="1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7" fillId="0" borderId="0" xfId="18" applyFont="1" applyAlignment="1">
      <alignment vertical="center"/>
      <protection/>
    </xf>
    <xf numFmtId="1" fontId="8" fillId="0" borderId="0" xfId="0" applyNumberFormat="1" applyFont="1" applyFill="1" applyBorder="1" applyAlignment="1" applyProtection="1">
      <alignment/>
      <protection locked="0"/>
    </xf>
    <xf numFmtId="0" fontId="9" fillId="0" borderId="0" xfId="18" applyFont="1" applyAlignment="1">
      <alignment horizontal="centerContinuous" vertical="center" wrapText="1"/>
      <protection/>
    </xf>
    <xf numFmtId="0" fontId="9" fillId="0" borderId="0" xfId="18" applyFont="1" applyAlignment="1">
      <alignment horizontal="centerContinuous" vertical="center"/>
      <protection/>
    </xf>
    <xf numFmtId="0" fontId="5" fillId="0" borderId="0" xfId="18" applyFont="1" applyAlignment="1">
      <alignment horizontal="centerContinuous"/>
      <protection/>
    </xf>
    <xf numFmtId="0" fontId="9" fillId="0" borderId="0" xfId="18" applyFont="1">
      <alignment/>
      <protection/>
    </xf>
    <xf numFmtId="0" fontId="4" fillId="0" borderId="0" xfId="18" applyFont="1">
      <alignment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4" fillId="0" borderId="3" xfId="18" applyFont="1" applyBorder="1" applyAlignment="1">
      <alignment horizontal="center" vertical="center" wrapText="1"/>
      <protection/>
    </xf>
    <xf numFmtId="0" fontId="4" fillId="0" borderId="5" xfId="18" applyFont="1" applyBorder="1" applyAlignment="1">
      <alignment horizontal="center" vertical="center" wrapText="1"/>
      <protection/>
    </xf>
    <xf numFmtId="1" fontId="13" fillId="0" borderId="6" xfId="18" applyNumberFormat="1" applyFont="1" applyBorder="1" applyAlignment="1">
      <alignment horizontal="center" vertical="center" wrapText="1"/>
      <protection/>
    </xf>
    <xf numFmtId="1" fontId="13" fillId="0" borderId="3" xfId="18" applyNumberFormat="1" applyFont="1" applyBorder="1" applyAlignment="1">
      <alignment horizontal="center" vertical="center" wrapText="1"/>
      <protection/>
    </xf>
    <xf numFmtId="1" fontId="13" fillId="0" borderId="1" xfId="18" applyNumberFormat="1" applyFont="1" applyBorder="1" applyAlignment="1">
      <alignment horizontal="center" vertical="center" wrapText="1"/>
      <protection/>
    </xf>
    <xf numFmtId="1" fontId="13" fillId="0" borderId="2" xfId="18" applyNumberFormat="1" applyFont="1" applyBorder="1" applyAlignment="1">
      <alignment horizontal="center" vertical="center" wrapText="1"/>
      <protection/>
    </xf>
    <xf numFmtId="1" fontId="13" fillId="0" borderId="4" xfId="18" applyNumberFormat="1" applyFont="1" applyBorder="1" applyAlignment="1">
      <alignment horizontal="center" vertical="center" wrapText="1"/>
      <protection/>
    </xf>
    <xf numFmtId="1" fontId="13" fillId="0" borderId="7" xfId="18" applyNumberFormat="1" applyFont="1" applyBorder="1" applyAlignment="1">
      <alignment horizontal="center" vertical="center" wrapText="1"/>
      <protection/>
    </xf>
    <xf numFmtId="0" fontId="13" fillId="0" borderId="8" xfId="18" applyFont="1" applyBorder="1" applyAlignment="1">
      <alignment horizontal="center" vertical="center"/>
      <protection/>
    </xf>
    <xf numFmtId="0" fontId="13" fillId="0" borderId="0" xfId="18" applyFont="1" applyAlignment="1">
      <alignment horizontal="center" vertical="center"/>
      <protection/>
    </xf>
    <xf numFmtId="0" fontId="14" fillId="0" borderId="0" xfId="18" applyFont="1" applyAlignment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0" xfId="21" applyNumberFormat="1" applyFont="1" applyFill="1" applyBorder="1" applyAlignment="1" applyProtection="1">
      <alignment vertical="center" wrapText="1"/>
      <protection locked="0"/>
    </xf>
    <xf numFmtId="3" fontId="4" fillId="0" borderId="1" xfId="18" applyNumberFormat="1" applyFont="1" applyBorder="1" applyAlignment="1">
      <alignment horizontal="right" vertical="center" wrapText="1"/>
      <protection/>
    </xf>
    <xf numFmtId="3" fontId="4" fillId="0" borderId="2" xfId="18" applyNumberFormat="1" applyFont="1" applyBorder="1" applyAlignment="1">
      <alignment horizontal="right" vertical="center" wrapText="1"/>
      <protection/>
    </xf>
    <xf numFmtId="164" fontId="15" fillId="0" borderId="3" xfId="18" applyNumberFormat="1" applyFont="1" applyBorder="1" applyAlignment="1">
      <alignment horizontal="right" vertical="center" wrapText="1"/>
      <protection/>
    </xf>
    <xf numFmtId="3" fontId="4" fillId="0" borderId="3" xfId="18" applyNumberFormat="1" applyFont="1" applyBorder="1" applyAlignment="1">
      <alignment horizontal="right" vertical="center" wrapText="1"/>
      <protection/>
    </xf>
    <xf numFmtId="3" fontId="4" fillId="0" borderId="7" xfId="18" applyNumberFormat="1" applyFont="1" applyBorder="1" applyAlignment="1">
      <alignment horizontal="right" vertical="center" wrapText="1"/>
      <protection/>
    </xf>
    <xf numFmtId="0" fontId="4" fillId="0" borderId="8" xfId="18" applyFont="1" applyBorder="1">
      <alignment/>
      <protection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4" fillId="0" borderId="12" xfId="18" applyFont="1" applyBorder="1" applyAlignment="1">
      <alignment horizontal="left" vertical="center" wrapText="1"/>
      <protection/>
    </xf>
    <xf numFmtId="3" fontId="4" fillId="0" borderId="13" xfId="18" applyNumberFormat="1" applyFont="1" applyBorder="1" applyAlignment="1">
      <alignment horizontal="right" vertical="center" wrapText="1"/>
      <protection/>
    </xf>
    <xf numFmtId="3" fontId="4" fillId="0" borderId="14" xfId="18" applyNumberFormat="1" applyFont="1" applyBorder="1" applyAlignment="1">
      <alignment horizontal="right" vertical="center" wrapText="1"/>
      <protection/>
    </xf>
    <xf numFmtId="164" fontId="15" fillId="0" borderId="15" xfId="18" applyNumberFormat="1" applyFont="1" applyBorder="1" applyAlignment="1">
      <alignment horizontal="right" vertical="center" wrapText="1"/>
      <protection/>
    </xf>
    <xf numFmtId="3" fontId="4" fillId="0" borderId="13" xfId="18" applyNumberFormat="1" applyFont="1" applyBorder="1" applyAlignment="1" quotePrefix="1">
      <alignment horizontal="right" vertical="center" wrapText="1"/>
      <protection/>
    </xf>
    <xf numFmtId="3" fontId="4" fillId="0" borderId="15" xfId="18" applyNumberFormat="1" applyFont="1" applyBorder="1" applyAlignment="1" quotePrefix="1">
      <alignment horizontal="right" vertical="center" wrapText="1"/>
      <protection/>
    </xf>
    <xf numFmtId="3" fontId="4" fillId="0" borderId="16" xfId="18" applyNumberFormat="1" applyFont="1" applyBorder="1" applyAlignment="1">
      <alignment horizontal="right" vertical="center" wrapText="1"/>
      <protection/>
    </xf>
    <xf numFmtId="0" fontId="4" fillId="0" borderId="17" xfId="18" applyFont="1" applyBorder="1">
      <alignment/>
      <protection/>
    </xf>
    <xf numFmtId="1" fontId="8" fillId="0" borderId="18" xfId="18" applyNumberFormat="1" applyFont="1" applyBorder="1" applyAlignment="1">
      <alignment horizontal="center" vertical="center" wrapText="1"/>
      <protection/>
    </xf>
    <xf numFmtId="1" fontId="8" fillId="0" borderId="19" xfId="18" applyNumberFormat="1" applyFont="1" applyBorder="1" applyAlignment="1">
      <alignment horizontal="left" vertical="center" wrapText="1"/>
      <protection/>
    </xf>
    <xf numFmtId="164" fontId="16" fillId="0" borderId="19" xfId="18" applyNumberFormat="1" applyFont="1" applyBorder="1" applyAlignment="1">
      <alignment horizontal="right" vertical="center" wrapText="1"/>
      <protection/>
    </xf>
    <xf numFmtId="0" fontId="8" fillId="0" borderId="0" xfId="18" applyFont="1">
      <alignment/>
      <protection/>
    </xf>
    <xf numFmtId="0" fontId="4" fillId="0" borderId="9" xfId="18" applyFont="1" applyBorder="1" applyAlignment="1">
      <alignment horizontal="center" vertical="center"/>
      <protection/>
    </xf>
    <xf numFmtId="0" fontId="4" fillId="0" borderId="10" xfId="18" applyFont="1" applyBorder="1" applyAlignment="1">
      <alignment horizontal="left" vertical="center" wrapText="1"/>
      <protection/>
    </xf>
    <xf numFmtId="3" fontId="4" fillId="0" borderId="7" xfId="18" applyNumberFormat="1" applyFont="1" applyBorder="1" applyAlignment="1">
      <alignment horizontal="right" vertical="center"/>
      <protection/>
    </xf>
    <xf numFmtId="3" fontId="4" fillId="0" borderId="20" xfId="18" applyNumberFormat="1" applyFont="1" applyBorder="1" applyAlignment="1">
      <alignment horizontal="right" vertical="center"/>
      <protection/>
    </xf>
    <xf numFmtId="3" fontId="4" fillId="0" borderId="10" xfId="18" applyNumberFormat="1" applyFont="1" applyBorder="1" applyAlignment="1">
      <alignment horizontal="right" vertical="center"/>
      <protection/>
    </xf>
    <xf numFmtId="3" fontId="4" fillId="0" borderId="7" xfId="18" applyNumberFormat="1" applyFont="1" applyBorder="1" applyAlignment="1">
      <alignment horizontal="center" vertical="center"/>
      <protection/>
    </xf>
    <xf numFmtId="0" fontId="4" fillId="0" borderId="8" xfId="18" applyFont="1" applyBorder="1" applyAlignment="1">
      <alignment vertical="center"/>
      <protection/>
    </xf>
    <xf numFmtId="0" fontId="4" fillId="0" borderId="21" xfId="18" applyFont="1" applyBorder="1" applyAlignment="1">
      <alignment horizontal="center" vertical="center"/>
      <protection/>
    </xf>
    <xf numFmtId="0" fontId="4" fillId="0" borderId="15" xfId="18" applyFont="1" applyBorder="1" applyAlignment="1">
      <alignment horizontal="left" vertical="center" wrapText="1"/>
      <protection/>
    </xf>
    <xf numFmtId="3" fontId="4" fillId="0" borderId="13" xfId="18" applyNumberFormat="1" applyFont="1" applyBorder="1" applyAlignment="1">
      <alignment horizontal="right" vertical="center"/>
      <protection/>
    </xf>
    <xf numFmtId="3" fontId="4" fillId="0" borderId="14" xfId="18" applyNumberFormat="1" applyFont="1" applyBorder="1" applyAlignment="1">
      <alignment horizontal="right" vertical="center"/>
      <protection/>
    </xf>
    <xf numFmtId="3" fontId="4" fillId="0" borderId="15" xfId="18" applyNumberFormat="1" applyFont="1" applyBorder="1" applyAlignment="1">
      <alignment horizontal="right" vertical="center"/>
      <protection/>
    </xf>
    <xf numFmtId="3" fontId="4" fillId="0" borderId="16" xfId="18" applyNumberFormat="1" applyFont="1" applyBorder="1" applyAlignment="1">
      <alignment horizontal="center" vertical="center"/>
      <protection/>
    </xf>
    <xf numFmtId="0" fontId="4" fillId="0" borderId="17" xfId="18" applyFont="1" applyBorder="1" applyAlignment="1">
      <alignment vertical="center"/>
      <protection/>
    </xf>
    <xf numFmtId="0" fontId="8" fillId="0" borderId="11" xfId="18" applyFont="1" applyBorder="1" applyAlignment="1">
      <alignment horizontal="center" vertical="center"/>
      <protection/>
    </xf>
    <xf numFmtId="0" fontId="8" fillId="0" borderId="12" xfId="18" applyFont="1" applyBorder="1" applyAlignment="1">
      <alignment vertical="center" wrapText="1"/>
      <protection/>
    </xf>
    <xf numFmtId="164" fontId="16" fillId="0" borderId="12" xfId="18" applyNumberFormat="1" applyFont="1" applyBorder="1" applyAlignment="1">
      <alignment horizontal="right" vertical="center"/>
      <protection/>
    </xf>
    <xf numFmtId="0" fontId="4" fillId="0" borderId="22" xfId="18" applyFont="1" applyBorder="1" applyAlignment="1">
      <alignment vertical="center"/>
      <protection/>
    </xf>
    <xf numFmtId="0" fontId="8" fillId="0" borderId="12" xfId="18" applyFont="1" applyBorder="1" applyAlignment="1">
      <alignment horizontal="left" vertical="center" wrapText="1"/>
      <protection/>
    </xf>
    <xf numFmtId="0" fontId="14" fillId="0" borderId="0" xfId="18" applyFont="1" applyAlignment="1">
      <alignment vertical="center"/>
      <protection/>
    </xf>
    <xf numFmtId="0" fontId="5" fillId="0" borderId="17" xfId="18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0" fontId="4" fillId="0" borderId="10" xfId="18" applyFont="1" applyBorder="1" applyAlignment="1">
      <alignment vertical="center" wrapText="1"/>
      <protection/>
    </xf>
    <xf numFmtId="3" fontId="4" fillId="0" borderId="7" xfId="18" applyNumberFormat="1" applyFont="1" applyBorder="1" applyAlignment="1">
      <alignment vertical="center"/>
      <protection/>
    </xf>
    <xf numFmtId="3" fontId="4" fillId="0" borderId="20" xfId="18" applyNumberFormat="1" applyFont="1" applyBorder="1" applyAlignment="1">
      <alignment vertical="center"/>
      <protection/>
    </xf>
    <xf numFmtId="3" fontId="4" fillId="0" borderId="10" xfId="18" applyNumberFormat="1" applyFont="1" applyBorder="1" applyAlignment="1">
      <alignment vertical="center"/>
      <protection/>
    </xf>
    <xf numFmtId="3" fontId="4" fillId="0" borderId="8" xfId="18" applyNumberFormat="1" applyFont="1" applyBorder="1" applyAlignment="1">
      <alignment vertical="center"/>
      <protection/>
    </xf>
    <xf numFmtId="0" fontId="4" fillId="0" borderId="15" xfId="18" applyFont="1" applyBorder="1" applyAlignment="1">
      <alignment vertical="center" wrapText="1"/>
      <protection/>
    </xf>
    <xf numFmtId="3" fontId="4" fillId="0" borderId="13" xfId="18" applyNumberFormat="1" applyFont="1" applyBorder="1" applyAlignment="1">
      <alignment vertical="center"/>
      <protection/>
    </xf>
    <xf numFmtId="3" fontId="4" fillId="0" borderId="14" xfId="18" applyNumberFormat="1" applyFont="1" applyBorder="1" applyAlignment="1">
      <alignment vertical="center"/>
      <protection/>
    </xf>
    <xf numFmtId="3" fontId="4" fillId="0" borderId="15" xfId="18" applyNumberFormat="1" applyFont="1" applyBorder="1" applyAlignment="1">
      <alignment vertical="center"/>
      <protection/>
    </xf>
    <xf numFmtId="3" fontId="4" fillId="0" borderId="16" xfId="18" applyNumberFormat="1" applyFont="1" applyBorder="1" applyAlignment="1">
      <alignment vertical="center"/>
      <protection/>
    </xf>
    <xf numFmtId="3" fontId="4" fillId="0" borderId="17" xfId="18" applyNumberFormat="1" applyFont="1" applyBorder="1" applyAlignment="1">
      <alignment vertical="center"/>
      <protection/>
    </xf>
    <xf numFmtId="0" fontId="8" fillId="0" borderId="23" xfId="18" applyFont="1" applyBorder="1" applyAlignment="1">
      <alignment horizontal="center" vertical="center"/>
      <protection/>
    </xf>
    <xf numFmtId="0" fontId="8" fillId="0" borderId="24" xfId="18" applyFont="1" applyBorder="1" applyAlignment="1">
      <alignment vertical="center" wrapText="1"/>
      <protection/>
    </xf>
    <xf numFmtId="3" fontId="5" fillId="0" borderId="25" xfId="18" applyNumberFormat="1" applyFont="1" applyBorder="1" applyAlignment="1">
      <alignment vertical="center"/>
      <protection/>
    </xf>
    <xf numFmtId="3" fontId="5" fillId="0" borderId="26" xfId="18" applyNumberFormat="1" applyFont="1" applyBorder="1" applyAlignment="1">
      <alignment vertical="center"/>
      <protection/>
    </xf>
    <xf numFmtId="3" fontId="4" fillId="0" borderId="25" xfId="18" applyNumberFormat="1" applyFont="1" applyBorder="1" applyAlignment="1">
      <alignment vertical="center"/>
      <protection/>
    </xf>
    <xf numFmtId="3" fontId="4" fillId="0" borderId="12" xfId="18" applyNumberFormat="1" applyFont="1" applyBorder="1" applyAlignment="1">
      <alignment vertical="center"/>
      <protection/>
    </xf>
    <xf numFmtId="3" fontId="5" fillId="0" borderId="27" xfId="18" applyNumberFormat="1" applyFont="1" applyBorder="1" applyAlignment="1">
      <alignment vertical="center"/>
      <protection/>
    </xf>
    <xf numFmtId="3" fontId="5" fillId="0" borderId="28" xfId="18" applyNumberFormat="1" applyFont="1" applyBorder="1" applyAlignment="1">
      <alignment vertical="center"/>
      <protection/>
    </xf>
    <xf numFmtId="0" fontId="4" fillId="0" borderId="29" xfId="18" applyFont="1" applyBorder="1" applyAlignment="1">
      <alignment horizontal="center" vertical="center"/>
      <protection/>
    </xf>
    <xf numFmtId="0" fontId="4" fillId="0" borderId="30" xfId="18" applyFont="1" applyBorder="1" applyAlignment="1">
      <alignment vertical="center" wrapText="1"/>
      <protection/>
    </xf>
    <xf numFmtId="3" fontId="4" fillId="0" borderId="27" xfId="18" applyNumberFormat="1" applyFont="1" applyBorder="1" applyAlignment="1">
      <alignment horizontal="right" vertical="center"/>
      <protection/>
    </xf>
    <xf numFmtId="3" fontId="4" fillId="0" borderId="31" xfId="18" applyNumberFormat="1" applyFont="1" applyBorder="1" applyAlignment="1">
      <alignment horizontal="right" vertical="center"/>
      <protection/>
    </xf>
    <xf numFmtId="164" fontId="15" fillId="0" borderId="30" xfId="18" applyNumberFormat="1" applyFont="1" applyBorder="1" applyAlignment="1">
      <alignment horizontal="right" vertical="center" wrapText="1"/>
      <protection/>
    </xf>
    <xf numFmtId="3" fontId="4" fillId="0" borderId="27" xfId="18" applyNumberFormat="1" applyFont="1" applyBorder="1" applyAlignment="1">
      <alignment vertical="center"/>
      <protection/>
    </xf>
    <xf numFmtId="3" fontId="4" fillId="0" borderId="30" xfId="18" applyNumberFormat="1" applyFont="1" applyBorder="1" applyAlignment="1">
      <alignment vertical="center"/>
      <protection/>
    </xf>
    <xf numFmtId="0" fontId="4" fillId="0" borderId="28" xfId="18" applyFont="1" applyBorder="1" applyAlignment="1">
      <alignment vertical="center"/>
      <protection/>
    </xf>
    <xf numFmtId="0" fontId="5" fillId="0" borderId="22" xfId="18" applyFont="1" applyBorder="1" applyAlignment="1">
      <alignment vertical="center"/>
      <protection/>
    </xf>
    <xf numFmtId="164" fontId="16" fillId="0" borderId="12" xfId="18" applyNumberFormat="1" applyFont="1" applyBorder="1" applyAlignment="1">
      <alignment vertical="center"/>
      <protection/>
    </xf>
    <xf numFmtId="164" fontId="15" fillId="0" borderId="10" xfId="18" applyNumberFormat="1" applyFont="1" applyBorder="1" applyAlignment="1">
      <alignment vertical="center"/>
      <protection/>
    </xf>
    <xf numFmtId="164" fontId="15" fillId="0" borderId="15" xfId="18" applyNumberFormat="1" applyFont="1" applyBorder="1" applyAlignment="1">
      <alignment vertical="center"/>
      <protection/>
    </xf>
    <xf numFmtId="0" fontId="5" fillId="0" borderId="29" xfId="18" applyFont="1" applyBorder="1" applyAlignment="1">
      <alignment horizontal="center" vertical="center"/>
      <protection/>
    </xf>
    <xf numFmtId="0" fontId="8" fillId="0" borderId="30" xfId="18" applyFont="1" applyBorder="1" applyAlignment="1">
      <alignment vertical="center" wrapText="1"/>
      <protection/>
    </xf>
    <xf numFmtId="3" fontId="5" fillId="0" borderId="31" xfId="18" applyNumberFormat="1" applyFont="1" applyBorder="1" applyAlignment="1">
      <alignment vertical="center"/>
      <protection/>
    </xf>
    <xf numFmtId="164" fontId="16" fillId="0" borderId="30" xfId="18" applyNumberFormat="1" applyFont="1" applyBorder="1" applyAlignment="1">
      <alignment vertical="center"/>
      <protection/>
    </xf>
    <xf numFmtId="3" fontId="5" fillId="0" borderId="30" xfId="18" applyNumberFormat="1" applyFont="1" applyBorder="1" applyAlignment="1">
      <alignment vertical="center"/>
      <protection/>
    </xf>
    <xf numFmtId="0" fontId="5" fillId="0" borderId="28" xfId="18" applyFont="1" applyBorder="1" applyAlignment="1">
      <alignment vertical="center"/>
      <protection/>
    </xf>
    <xf numFmtId="3" fontId="4" fillId="0" borderId="31" xfId="18" applyNumberFormat="1" applyFont="1" applyBorder="1" applyAlignment="1">
      <alignment vertical="center"/>
      <protection/>
    </xf>
    <xf numFmtId="164" fontId="15" fillId="0" borderId="30" xfId="18" applyNumberFormat="1" applyFont="1" applyBorder="1" applyAlignment="1">
      <alignment vertical="center"/>
      <protection/>
    </xf>
    <xf numFmtId="0" fontId="4" fillId="0" borderId="23" xfId="18" applyFont="1" applyBorder="1" applyAlignment="1">
      <alignment horizontal="center" vertical="center"/>
      <protection/>
    </xf>
    <xf numFmtId="0" fontId="4" fillId="0" borderId="24" xfId="18" applyFont="1" applyBorder="1" applyAlignment="1">
      <alignment vertical="center" wrapText="1"/>
      <protection/>
    </xf>
    <xf numFmtId="3" fontId="4" fillId="0" borderId="32" xfId="18" applyNumberFormat="1" applyFont="1" applyBorder="1" applyAlignment="1">
      <alignment vertical="center"/>
      <protection/>
    </xf>
    <xf numFmtId="3" fontId="4" fillId="0" borderId="24" xfId="18" applyNumberFormat="1" applyFont="1" applyBorder="1" applyAlignment="1">
      <alignment vertical="center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vertical="center" wrapText="1"/>
      <protection/>
    </xf>
    <xf numFmtId="0" fontId="4" fillId="0" borderId="18" xfId="18" applyFont="1" applyBorder="1" applyAlignment="1">
      <alignment horizontal="center" vertical="center"/>
      <protection/>
    </xf>
    <xf numFmtId="3" fontId="4" fillId="0" borderId="28" xfId="18" applyNumberFormat="1" applyFont="1" applyBorder="1" applyAlignment="1">
      <alignment vertical="center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vertical="center" wrapText="1"/>
      <protection/>
    </xf>
    <xf numFmtId="3" fontId="5" fillId="0" borderId="22" xfId="18" applyNumberFormat="1" applyFont="1" applyBorder="1" applyAlignment="1">
      <alignment vertical="center"/>
      <protection/>
    </xf>
    <xf numFmtId="3" fontId="5" fillId="0" borderId="33" xfId="18" applyNumberFormat="1" applyFont="1" applyBorder="1" applyAlignment="1">
      <alignment vertical="center"/>
      <protection/>
    </xf>
    <xf numFmtId="0" fontId="8" fillId="0" borderId="24" xfId="18" applyFont="1" applyBorder="1" applyAlignment="1">
      <alignment horizontal="left" vertical="center" wrapText="1"/>
      <protection/>
    </xf>
    <xf numFmtId="0" fontId="8" fillId="0" borderId="29" xfId="18" applyFont="1" applyBorder="1" applyAlignment="1">
      <alignment horizontal="center" vertical="center"/>
      <protection/>
    </xf>
    <xf numFmtId="0" fontId="4" fillId="0" borderId="29" xfId="18" applyFont="1" applyBorder="1" applyAlignment="1">
      <alignment horizontal="center" vertical="center"/>
      <protection/>
    </xf>
    <xf numFmtId="0" fontId="8" fillId="0" borderId="29" xfId="18" applyFont="1" applyBorder="1" applyAlignment="1">
      <alignment horizontal="center" vertical="center"/>
      <protection/>
    </xf>
    <xf numFmtId="0" fontId="8" fillId="0" borderId="30" xfId="18" applyFont="1" applyBorder="1" applyAlignment="1">
      <alignment vertical="center" wrapText="1"/>
      <protection/>
    </xf>
    <xf numFmtId="3" fontId="5" fillId="0" borderId="17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34" xfId="18" applyNumberFormat="1" applyFont="1" applyBorder="1" applyAlignment="1">
      <alignment vertical="center"/>
      <protection/>
    </xf>
    <xf numFmtId="3" fontId="4" fillId="0" borderId="33" xfId="18" applyNumberFormat="1" applyFont="1" applyBorder="1" applyAlignment="1">
      <alignment vertical="center"/>
      <protection/>
    </xf>
    <xf numFmtId="0" fontId="8" fillId="0" borderId="35" xfId="18" applyFont="1" applyBorder="1" applyAlignment="1">
      <alignment horizontal="center" vertical="center"/>
      <protection/>
    </xf>
    <xf numFmtId="0" fontId="8" fillId="0" borderId="36" xfId="18" applyFont="1" applyBorder="1" applyAlignment="1">
      <alignment horizontal="left" vertical="center" wrapText="1"/>
      <protection/>
    </xf>
    <xf numFmtId="3" fontId="4" fillId="0" borderId="37" xfId="18" applyNumberFormat="1" applyFont="1" applyBorder="1" applyAlignment="1">
      <alignment vertical="center"/>
      <protection/>
    </xf>
    <xf numFmtId="0" fontId="4" fillId="0" borderId="35" xfId="18" applyFont="1" applyBorder="1" applyAlignment="1">
      <alignment horizontal="center" vertical="center"/>
      <protection/>
    </xf>
    <xf numFmtId="0" fontId="4" fillId="0" borderId="36" xfId="18" applyFont="1" applyBorder="1" applyAlignment="1">
      <alignment horizontal="left" vertical="center" wrapText="1"/>
      <protection/>
    </xf>
    <xf numFmtId="3" fontId="4" fillId="0" borderId="38" xfId="18" applyNumberFormat="1" applyFont="1" applyBorder="1" applyAlignment="1">
      <alignment horizontal="right" vertical="center"/>
      <protection/>
    </xf>
    <xf numFmtId="3" fontId="4" fillId="0" borderId="39" xfId="18" applyNumberFormat="1" applyFont="1" applyBorder="1" applyAlignment="1">
      <alignment vertical="center"/>
      <protection/>
    </xf>
    <xf numFmtId="3" fontId="4" fillId="0" borderId="36" xfId="18" applyNumberFormat="1" applyFont="1" applyBorder="1" applyAlignment="1">
      <alignment vertical="center"/>
      <protection/>
    </xf>
    <xf numFmtId="0" fontId="4" fillId="0" borderId="11" xfId="18" applyFont="1" applyBorder="1" applyAlignment="1">
      <alignment horizontal="center" vertical="center"/>
      <protection/>
    </xf>
    <xf numFmtId="3" fontId="4" fillId="0" borderId="25" xfId="18" applyNumberFormat="1" applyFont="1" applyBorder="1" applyAlignment="1">
      <alignment horizontal="right" vertical="center"/>
      <protection/>
    </xf>
    <xf numFmtId="3" fontId="4" fillId="0" borderId="26" xfId="18" applyNumberFormat="1" applyFont="1" applyBorder="1" applyAlignment="1">
      <alignment horizontal="right" vertical="center"/>
      <protection/>
    </xf>
    <xf numFmtId="3" fontId="5" fillId="0" borderId="27" xfId="18" applyNumberFormat="1" applyFont="1" applyBorder="1" applyAlignment="1">
      <alignment horizontal="right" vertical="center"/>
      <protection/>
    </xf>
    <xf numFmtId="164" fontId="16" fillId="0" borderId="30" xfId="18" applyNumberFormat="1" applyFont="1" applyBorder="1" applyAlignment="1">
      <alignment horizontal="right" vertical="center"/>
      <protection/>
    </xf>
    <xf numFmtId="0" fontId="4" fillId="0" borderId="29" xfId="18" applyFont="1" applyBorder="1" applyAlignment="1">
      <alignment horizontal="center" vertical="center"/>
      <protection/>
    </xf>
    <xf numFmtId="3" fontId="5" fillId="0" borderId="34" xfId="18" applyNumberFormat="1" applyFont="1" applyBorder="1" applyAlignment="1">
      <alignment horizontal="right" vertical="center"/>
      <protection/>
    </xf>
    <xf numFmtId="3" fontId="5" fillId="0" borderId="16" xfId="18" applyNumberFormat="1" applyFont="1" applyBorder="1" applyAlignment="1">
      <alignment horizontal="right" vertical="center"/>
      <protection/>
    </xf>
    <xf numFmtId="164" fontId="16" fillId="0" borderId="24" xfId="18" applyNumberFormat="1" applyFont="1" applyBorder="1" applyAlignment="1">
      <alignment horizontal="right" vertical="center"/>
      <protection/>
    </xf>
    <xf numFmtId="164" fontId="15" fillId="0" borderId="24" xfId="18" applyNumberFormat="1" applyFont="1" applyBorder="1" applyAlignment="1">
      <alignment vertical="center"/>
      <protection/>
    </xf>
    <xf numFmtId="0" fontId="8" fillId="0" borderId="36" xfId="18" applyFont="1" applyBorder="1" applyAlignment="1">
      <alignment vertical="center" wrapText="1"/>
      <protection/>
    </xf>
    <xf numFmtId="3" fontId="5" fillId="0" borderId="3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16" xfId="18" applyNumberFormat="1" applyFont="1" applyBorder="1" applyAlignment="1">
      <alignment horizontal="right" vertical="center"/>
      <protection/>
    </xf>
    <xf numFmtId="3" fontId="4" fillId="0" borderId="32" xfId="18" applyNumberFormat="1" applyFont="1" applyBorder="1" applyAlignment="1">
      <alignment horizontal="right" vertical="center"/>
      <protection/>
    </xf>
    <xf numFmtId="3" fontId="5" fillId="0" borderId="28" xfId="0" applyNumberFormat="1" applyFont="1" applyBorder="1" applyAlignment="1">
      <alignment vertical="center"/>
    </xf>
    <xf numFmtId="164" fontId="15" fillId="0" borderId="30" xfId="18" applyNumberFormat="1" applyFont="1" applyBorder="1" applyAlignment="1">
      <alignment horizontal="right" vertical="center"/>
      <protection/>
    </xf>
    <xf numFmtId="0" fontId="4" fillId="0" borderId="29" xfId="0" applyFont="1" applyBorder="1" applyAlignment="1">
      <alignment vertical="center"/>
    </xf>
    <xf numFmtId="0" fontId="4" fillId="0" borderId="30" xfId="18" applyFont="1" applyBorder="1" applyAlignment="1">
      <alignment horizontal="left" vertical="center" wrapText="1"/>
      <protection/>
    </xf>
    <xf numFmtId="164" fontId="15" fillId="0" borderId="10" xfId="18" applyNumberFormat="1" applyFont="1" applyBorder="1" applyAlignment="1">
      <alignment horizontal="right" vertical="center"/>
      <protection/>
    </xf>
    <xf numFmtId="164" fontId="15" fillId="0" borderId="15" xfId="18" applyNumberFormat="1" applyFont="1" applyBorder="1" applyAlignment="1">
      <alignment horizontal="right" vertical="center"/>
      <protection/>
    </xf>
    <xf numFmtId="3" fontId="4" fillId="0" borderId="13" xfId="0" applyNumberFormat="1" applyFont="1" applyBorder="1" applyAlignment="1">
      <alignment vertical="center"/>
    </xf>
    <xf numFmtId="3" fontId="5" fillId="0" borderId="40" xfId="18" applyNumberFormat="1" applyFont="1" applyBorder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18" fillId="0" borderId="29" xfId="18" applyFont="1" applyBorder="1" applyAlignment="1">
      <alignment horizontal="center" vertical="center"/>
      <protection/>
    </xf>
    <xf numFmtId="0" fontId="18" fillId="0" borderId="30" xfId="18" applyFont="1" applyBorder="1" applyAlignment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4" xfId="18" applyNumberFormat="1" applyFont="1" applyBorder="1" applyAlignment="1">
      <alignment horizontal="right" vertical="center"/>
      <protection/>
    </xf>
    <xf numFmtId="0" fontId="4" fillId="0" borderId="0" xfId="18" applyFont="1" applyBorder="1" applyAlignment="1">
      <alignment vertical="center"/>
      <protection/>
    </xf>
    <xf numFmtId="0" fontId="5" fillId="0" borderId="0" xfId="18" applyFont="1" applyBorder="1" applyAlignment="1">
      <alignment vertical="center"/>
      <protection/>
    </xf>
    <xf numFmtId="0" fontId="4" fillId="0" borderId="12" xfId="18" applyFont="1" applyBorder="1" applyAlignment="1">
      <alignment vertical="center" wrapText="1"/>
      <protection/>
    </xf>
    <xf numFmtId="0" fontId="17" fillId="0" borderId="0" xfId="18" applyFont="1" applyAlignment="1">
      <alignment vertical="center"/>
      <protection/>
    </xf>
    <xf numFmtId="3" fontId="5" fillId="0" borderId="25" xfId="18" applyNumberFormat="1" applyFont="1" applyBorder="1" applyAlignment="1">
      <alignment horizontal="right" vertical="center"/>
      <protection/>
    </xf>
    <xf numFmtId="0" fontId="4" fillId="0" borderId="41" xfId="18" applyFont="1" applyBorder="1" applyAlignment="1">
      <alignment horizontal="center" vertical="center"/>
      <protection/>
    </xf>
    <xf numFmtId="0" fontId="12" fillId="0" borderId="42" xfId="18" applyFont="1" applyBorder="1" applyAlignment="1">
      <alignment vertical="center" wrapText="1"/>
      <protection/>
    </xf>
    <xf numFmtId="3" fontId="4" fillId="0" borderId="1" xfId="18" applyNumberFormat="1" applyFont="1" applyBorder="1" applyAlignment="1">
      <alignment vertical="center"/>
      <protection/>
    </xf>
    <xf numFmtId="3" fontId="4" fillId="0" borderId="2" xfId="18" applyNumberFormat="1" applyFont="1" applyBorder="1" applyAlignment="1">
      <alignment vertical="center"/>
      <protection/>
    </xf>
    <xf numFmtId="164" fontId="16" fillId="0" borderId="3" xfId="18" applyNumberFormat="1" applyFont="1" applyBorder="1" applyAlignment="1">
      <alignment horizontal="right" vertical="center"/>
      <protection/>
    </xf>
    <xf numFmtId="3" fontId="4" fillId="0" borderId="3" xfId="18" applyNumberFormat="1" applyFont="1" applyBorder="1" applyAlignment="1">
      <alignment vertical="center"/>
      <protection/>
    </xf>
    <xf numFmtId="3" fontId="4" fillId="0" borderId="5" xfId="18" applyNumberFormat="1" applyFont="1" applyBorder="1" applyAlignment="1">
      <alignment vertical="center"/>
      <protection/>
    </xf>
    <xf numFmtId="0" fontId="14" fillId="0" borderId="43" xfId="0" applyFont="1" applyBorder="1" applyAlignment="1">
      <alignment/>
    </xf>
    <xf numFmtId="0" fontId="19" fillId="0" borderId="44" xfId="0" applyNumberFormat="1" applyFont="1" applyFill="1" applyBorder="1" applyAlignment="1" applyProtection="1">
      <alignment/>
      <protection/>
    </xf>
    <xf numFmtId="164" fontId="16" fillId="0" borderId="12" xfId="18" applyNumberFormat="1" applyFont="1" applyBorder="1">
      <alignment/>
      <protection/>
    </xf>
    <xf numFmtId="0" fontId="3" fillId="0" borderId="45" xfId="18" applyFont="1" applyBorder="1" applyAlignment="1">
      <alignment horizontal="center"/>
      <protection/>
    </xf>
    <xf numFmtId="3" fontId="19" fillId="0" borderId="46" xfId="18" applyNumberFormat="1" applyFont="1" applyBorder="1" applyAlignment="1">
      <alignment wrapText="1"/>
      <protection/>
    </xf>
    <xf numFmtId="164" fontId="16" fillId="0" borderId="47" xfId="18" applyNumberFormat="1" applyFont="1" applyBorder="1">
      <alignment/>
      <protection/>
    </xf>
    <xf numFmtId="0" fontId="5" fillId="0" borderId="0" xfId="0" applyFont="1" applyAlignment="1">
      <alignment/>
    </xf>
    <xf numFmtId="0" fontId="20" fillId="0" borderId="0" xfId="18" applyFont="1" applyBorder="1" applyAlignment="1">
      <alignment horizontal="center" wrapText="1"/>
      <protection/>
    </xf>
    <xf numFmtId="0" fontId="3" fillId="0" borderId="0" xfId="18" applyFont="1" applyBorder="1">
      <alignment/>
      <protection/>
    </xf>
    <xf numFmtId="3" fontId="3" fillId="0" borderId="0" xfId="18" applyNumberFormat="1" applyFont="1">
      <alignment/>
      <protection/>
    </xf>
    <xf numFmtId="0" fontId="3" fillId="0" borderId="0" xfId="18" applyFont="1" applyBorder="1" applyAlignment="1">
      <alignment wrapText="1"/>
      <protection/>
    </xf>
    <xf numFmtId="3" fontId="5" fillId="0" borderId="16" xfId="18" applyNumberFormat="1" applyFont="1" applyBorder="1" applyAlignment="1">
      <alignment vertical="center"/>
      <protection/>
    </xf>
    <xf numFmtId="3" fontId="4" fillId="0" borderId="40" xfId="18" applyNumberFormat="1" applyFont="1" applyBorder="1" applyAlignment="1">
      <alignment vertical="center"/>
      <protection/>
    </xf>
    <xf numFmtId="164" fontId="16" fillId="0" borderId="19" xfId="18" applyNumberFormat="1" applyFont="1" applyBorder="1" applyAlignment="1">
      <alignment horizontal="right" vertical="center"/>
      <protection/>
    </xf>
    <xf numFmtId="3" fontId="5" fillId="0" borderId="2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39" xfId="18" applyNumberFormat="1" applyFont="1" applyBorder="1" applyAlignment="1">
      <alignment horizontal="right" vertical="center"/>
      <protection/>
    </xf>
    <xf numFmtId="164" fontId="16" fillId="0" borderId="36" xfId="18" applyNumberFormat="1" applyFont="1" applyBorder="1" applyAlignment="1">
      <alignment horizontal="right" vertical="center"/>
      <protection/>
    </xf>
    <xf numFmtId="0" fontId="21" fillId="0" borderId="0" xfId="18" applyFont="1" applyAlignment="1">
      <alignment vertical="center"/>
      <protection/>
    </xf>
    <xf numFmtId="3" fontId="4" fillId="0" borderId="27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8" fillId="0" borderId="43" xfId="18" applyFont="1" applyBorder="1" applyAlignment="1">
      <alignment horizontal="center" vertical="center"/>
      <protection/>
    </xf>
    <xf numFmtId="0" fontId="8" fillId="0" borderId="30" xfId="18" applyFont="1" applyBorder="1" applyAlignment="1">
      <alignment horizontal="left" vertical="center" wrapText="1"/>
      <protection/>
    </xf>
    <xf numFmtId="0" fontId="18" fillId="0" borderId="0" xfId="18" applyFont="1" applyAlignment="1">
      <alignment vertical="center"/>
      <protection/>
    </xf>
    <xf numFmtId="0" fontId="4" fillId="0" borderId="48" xfId="18" applyFont="1" applyBorder="1" applyAlignment="1">
      <alignment horizontal="center" vertical="center"/>
      <protection/>
    </xf>
    <xf numFmtId="0" fontId="4" fillId="0" borderId="49" xfId="18" applyFont="1" applyBorder="1" applyAlignment="1">
      <alignment vertical="center" wrapText="1"/>
      <protection/>
    </xf>
    <xf numFmtId="3" fontId="4" fillId="0" borderId="50" xfId="18" applyNumberFormat="1" applyFont="1" applyBorder="1" applyAlignment="1">
      <alignment vertical="center"/>
      <protection/>
    </xf>
    <xf numFmtId="3" fontId="4" fillId="0" borderId="51" xfId="18" applyNumberFormat="1" applyFont="1" applyBorder="1" applyAlignment="1">
      <alignment vertical="center"/>
      <protection/>
    </xf>
    <xf numFmtId="164" fontId="15" fillId="0" borderId="49" xfId="18" applyNumberFormat="1" applyFont="1" applyBorder="1" applyAlignment="1">
      <alignment vertical="center"/>
      <protection/>
    </xf>
    <xf numFmtId="3" fontId="4" fillId="0" borderId="49" xfId="18" applyNumberFormat="1" applyFont="1" applyBorder="1" applyAlignment="1">
      <alignment vertical="center"/>
      <protection/>
    </xf>
    <xf numFmtId="3" fontId="4" fillId="0" borderId="52" xfId="18" applyNumberFormat="1" applyFont="1" applyBorder="1" applyAlignment="1">
      <alignment vertical="center"/>
      <protection/>
    </xf>
    <xf numFmtId="3" fontId="5" fillId="0" borderId="34" xfId="18" applyNumberFormat="1" applyFont="1" applyBorder="1" applyAlignment="1">
      <alignment horizontal="right" vertical="center" wrapText="1"/>
      <protection/>
    </xf>
    <xf numFmtId="3" fontId="5" fillId="0" borderId="53" xfId="18" applyNumberFormat="1" applyFont="1" applyBorder="1" applyAlignment="1">
      <alignment horizontal="right" vertical="center" wrapText="1"/>
      <protection/>
    </xf>
    <xf numFmtId="3" fontId="5" fillId="0" borderId="19" xfId="18" applyNumberFormat="1" applyFont="1" applyBorder="1" applyAlignment="1">
      <alignment horizontal="right" vertical="center" wrapText="1"/>
      <protection/>
    </xf>
    <xf numFmtId="0" fontId="5" fillId="0" borderId="22" xfId="18" applyFont="1" applyBorder="1">
      <alignment/>
      <protection/>
    </xf>
    <xf numFmtId="3" fontId="5" fillId="0" borderId="26" xfId="18" applyNumberFormat="1" applyFont="1" applyBorder="1" applyAlignment="1">
      <alignment horizontal="right" vertical="center"/>
      <protection/>
    </xf>
    <xf numFmtId="3" fontId="5" fillId="0" borderId="12" xfId="18" applyNumberFormat="1" applyFont="1" applyBorder="1" applyAlignment="1">
      <alignment horizontal="right" vertical="center"/>
      <protection/>
    </xf>
    <xf numFmtId="3" fontId="5" fillId="0" borderId="34" xfId="18" applyNumberFormat="1" applyFont="1" applyBorder="1" applyAlignment="1">
      <alignment horizontal="center" vertical="center"/>
      <protection/>
    </xf>
    <xf numFmtId="3" fontId="5" fillId="0" borderId="39" xfId="18" applyNumberFormat="1" applyFont="1" applyBorder="1" applyAlignment="1">
      <alignment horizontal="center" vertical="center"/>
      <protection/>
    </xf>
    <xf numFmtId="0" fontId="5" fillId="0" borderId="37" xfId="18" applyFont="1" applyBorder="1" applyAlignment="1">
      <alignment vertical="center"/>
      <protection/>
    </xf>
    <xf numFmtId="3" fontId="5" fillId="0" borderId="25" xfId="18" applyNumberFormat="1" applyFont="1" applyBorder="1" applyAlignment="1">
      <alignment horizontal="center" vertical="center"/>
      <protection/>
    </xf>
    <xf numFmtId="0" fontId="5" fillId="0" borderId="33" xfId="18" applyFont="1" applyBorder="1" applyAlignment="1">
      <alignment vertical="center"/>
      <protection/>
    </xf>
    <xf numFmtId="3" fontId="5" fillId="0" borderId="34" xfId="0" applyNumberFormat="1" applyFont="1" applyBorder="1" applyAlignment="1">
      <alignment vertical="center"/>
    </xf>
    <xf numFmtId="3" fontId="5" fillId="0" borderId="32" xfId="18" applyNumberFormat="1" applyFont="1" applyBorder="1" applyAlignment="1">
      <alignment horizontal="right" vertical="center"/>
      <protection/>
    </xf>
    <xf numFmtId="3" fontId="5" fillId="0" borderId="53" xfId="18" applyNumberFormat="1" applyFont="1" applyBorder="1" applyAlignment="1">
      <alignment horizontal="right" vertical="center"/>
      <protection/>
    </xf>
    <xf numFmtId="3" fontId="5" fillId="0" borderId="19" xfId="18" applyNumberFormat="1" applyFont="1" applyBorder="1" applyAlignment="1">
      <alignment vertical="center"/>
      <protection/>
    </xf>
    <xf numFmtId="3" fontId="5" fillId="0" borderId="24" xfId="18" applyNumberFormat="1" applyFont="1" applyBorder="1" applyAlignment="1">
      <alignment horizontal="right" vertical="center"/>
      <protection/>
    </xf>
    <xf numFmtId="3" fontId="5" fillId="0" borderId="16" xfId="18" applyNumberFormat="1" applyFont="1" applyBorder="1" applyAlignment="1">
      <alignment horizontal="center" vertical="center"/>
      <protection/>
    </xf>
    <xf numFmtId="3" fontId="5" fillId="0" borderId="31" xfId="18" applyNumberFormat="1" applyFont="1" applyBorder="1" applyAlignment="1">
      <alignment horizontal="right" vertical="center"/>
      <protection/>
    </xf>
    <xf numFmtId="3" fontId="5" fillId="0" borderId="24" xfId="18" applyNumberFormat="1" applyFont="1" applyBorder="1" applyAlignment="1">
      <alignment vertical="center"/>
      <protection/>
    </xf>
    <xf numFmtId="3" fontId="5" fillId="0" borderId="38" xfId="18" applyNumberFormat="1" applyFont="1" applyBorder="1" applyAlignment="1">
      <alignment horizontal="right" vertical="center"/>
      <protection/>
    </xf>
    <xf numFmtId="3" fontId="5" fillId="0" borderId="39" xfId="18" applyNumberFormat="1" applyFont="1" applyBorder="1" applyAlignment="1">
      <alignment vertical="center"/>
      <protection/>
    </xf>
    <xf numFmtId="3" fontId="5" fillId="0" borderId="36" xfId="18" applyNumberFormat="1" applyFont="1" applyBorder="1" applyAlignment="1">
      <alignment vertical="center"/>
      <protection/>
    </xf>
    <xf numFmtId="3" fontId="5" fillId="0" borderId="19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53" xfId="18" applyNumberFormat="1" applyFont="1" applyBorder="1" applyAlignment="1">
      <alignment vertical="center"/>
      <protection/>
    </xf>
    <xf numFmtId="3" fontId="5" fillId="0" borderId="37" xfId="18" applyNumberFormat="1" applyFont="1" applyBorder="1" applyAlignment="1">
      <alignment vertical="center"/>
      <protection/>
    </xf>
    <xf numFmtId="3" fontId="4" fillId="0" borderId="2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22" fillId="0" borderId="25" xfId="18" applyFont="1" applyBorder="1">
      <alignment/>
      <protection/>
    </xf>
    <xf numFmtId="0" fontId="22" fillId="0" borderId="26" xfId="18" applyFont="1" applyBorder="1">
      <alignment/>
      <protection/>
    </xf>
    <xf numFmtId="0" fontId="22" fillId="0" borderId="12" xfId="18" applyFont="1" applyBorder="1">
      <alignment/>
      <protection/>
    </xf>
    <xf numFmtId="3" fontId="5" fillId="0" borderId="33" xfId="18" applyNumberFormat="1" applyFont="1" applyBorder="1">
      <alignment/>
      <protection/>
    </xf>
    <xf numFmtId="3" fontId="22" fillId="0" borderId="25" xfId="18" applyNumberFormat="1" applyFont="1" applyBorder="1">
      <alignment/>
      <protection/>
    </xf>
    <xf numFmtId="3" fontId="22" fillId="0" borderId="26" xfId="18" applyNumberFormat="1" applyFont="1" applyBorder="1">
      <alignment/>
      <protection/>
    </xf>
    <xf numFmtId="3" fontId="22" fillId="0" borderId="33" xfId="18" applyNumberFormat="1" applyFont="1" applyBorder="1">
      <alignment/>
      <protection/>
    </xf>
    <xf numFmtId="3" fontId="22" fillId="0" borderId="54" xfId="18" applyNumberFormat="1" applyFont="1" applyBorder="1">
      <alignment/>
      <protection/>
    </xf>
    <xf numFmtId="3" fontId="22" fillId="0" borderId="55" xfId="18" applyNumberFormat="1" applyFont="1" applyBorder="1">
      <alignment/>
      <protection/>
    </xf>
    <xf numFmtId="3" fontId="22" fillId="0" borderId="56" xfId="18" applyNumberFormat="1" applyFont="1" applyBorder="1">
      <alignment/>
      <protection/>
    </xf>
    <xf numFmtId="0" fontId="16" fillId="0" borderId="12" xfId="18" applyFont="1" applyBorder="1">
      <alignment/>
      <protection/>
    </xf>
    <xf numFmtId="3" fontId="22" fillId="0" borderId="12" xfId="18" applyNumberFormat="1" applyFont="1" applyBorder="1">
      <alignment/>
      <protection/>
    </xf>
    <xf numFmtId="3" fontId="22" fillId="0" borderId="47" xfId="18" applyNumberFormat="1" applyFont="1" applyBorder="1">
      <alignment/>
      <protection/>
    </xf>
    <xf numFmtId="164" fontId="16" fillId="0" borderId="15" xfId="18" applyNumberFormat="1" applyFont="1" applyBorder="1" applyAlignment="1">
      <alignment horizontal="right" vertical="center"/>
      <protection/>
    </xf>
    <xf numFmtId="0" fontId="12" fillId="0" borderId="57" xfId="18" applyFont="1" applyBorder="1" applyAlignment="1">
      <alignment horizontal="center" vertical="center" wrapText="1"/>
      <protection/>
    </xf>
    <xf numFmtId="0" fontId="12" fillId="0" borderId="58" xfId="18" applyFont="1" applyBorder="1" applyAlignment="1">
      <alignment horizontal="center" vertical="center" wrapText="1"/>
      <protection/>
    </xf>
    <xf numFmtId="0" fontId="11" fillId="0" borderId="59" xfId="18" applyFont="1" applyBorder="1" applyAlignment="1">
      <alignment horizontal="center" vertical="center" wrapText="1"/>
      <protection/>
    </xf>
    <xf numFmtId="0" fontId="11" fillId="0" borderId="36" xfId="18" applyFont="1" applyBorder="1" applyAlignment="1">
      <alignment horizontal="center" vertical="center" wrapText="1"/>
      <protection/>
    </xf>
    <xf numFmtId="0" fontId="10" fillId="0" borderId="60" xfId="18" applyFont="1" applyBorder="1" applyAlignment="1">
      <alignment horizontal="center" vertical="center" wrapText="1"/>
      <protection/>
    </xf>
    <xf numFmtId="0" fontId="10" fillId="0" borderId="35" xfId="18" applyFont="1" applyBorder="1" applyAlignment="1">
      <alignment horizontal="center" vertical="center" wrapText="1"/>
      <protection/>
    </xf>
    <xf numFmtId="0" fontId="12" fillId="0" borderId="61" xfId="18" applyFont="1" applyBorder="1" applyAlignment="1">
      <alignment horizontal="center" vertical="center" wrapText="1"/>
      <protection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2" fillId="0" borderId="64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51"/>
  <sheetViews>
    <sheetView tabSelected="1" workbookViewId="0" topLeftCell="A118">
      <selection activeCell="A128" sqref="A128:A130"/>
    </sheetView>
  </sheetViews>
  <sheetFormatPr defaultColWidth="9.00390625" defaultRowHeight="12.75"/>
  <cols>
    <col min="1" max="1" width="5.75390625" style="1" customWidth="1"/>
    <col min="2" max="2" width="28.875" style="2" customWidth="1"/>
    <col min="3" max="3" width="11.125" style="3" customWidth="1"/>
    <col min="4" max="4" width="11.00390625" style="3" customWidth="1"/>
    <col min="5" max="5" width="4.125" style="3" customWidth="1"/>
    <col min="6" max="7" width="11.125" style="3" customWidth="1"/>
    <col min="8" max="8" width="11.00390625" style="3" customWidth="1"/>
    <col min="9" max="9" width="11.75390625" style="3" customWidth="1"/>
    <col min="10" max="192" width="10.00390625" style="3" customWidth="1"/>
    <col min="193" max="16384" width="10.00390625" style="5" customWidth="1"/>
  </cols>
  <sheetData>
    <row r="1" ht="15.75">
      <c r="I1" s="4" t="s">
        <v>28</v>
      </c>
    </row>
    <row r="2" spans="1:8" s="9" customFormat="1" ht="51.75" customHeight="1">
      <c r="A2" s="6" t="s">
        <v>86</v>
      </c>
      <c r="B2" s="6"/>
      <c r="C2" s="7"/>
      <c r="D2" s="7"/>
      <c r="E2" s="7"/>
      <c r="F2" s="7"/>
      <c r="G2" s="7"/>
      <c r="H2" s="8"/>
    </row>
    <row r="3" spans="1:192" s="15" customFormat="1" ht="15.75" customHeight="1" thickBot="1">
      <c r="A3" s="10"/>
      <c r="B3" s="11"/>
      <c r="C3" s="12"/>
      <c r="D3" s="12"/>
      <c r="E3" s="12"/>
      <c r="F3" s="12"/>
      <c r="G3" s="12"/>
      <c r="H3" s="13"/>
      <c r="I3" s="13" t="s">
        <v>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</row>
    <row r="4" spans="1:9" ht="24.75" customHeight="1" thickBot="1">
      <c r="A4" s="266" t="s">
        <v>49</v>
      </c>
      <c r="B4" s="264" t="s">
        <v>50</v>
      </c>
      <c r="C4" s="268" t="s">
        <v>1</v>
      </c>
      <c r="D4" s="269"/>
      <c r="E4" s="270"/>
      <c r="F4" s="271" t="s">
        <v>2</v>
      </c>
      <c r="G4" s="270"/>
      <c r="H4" s="262" t="s">
        <v>3</v>
      </c>
      <c r="I4" s="263"/>
    </row>
    <row r="5" spans="1:9" ht="24.75" customHeight="1" thickBot="1" thickTop="1">
      <c r="A5" s="267"/>
      <c r="B5" s="265"/>
      <c r="C5" s="16" t="s">
        <v>4</v>
      </c>
      <c r="D5" s="17" t="s">
        <v>5</v>
      </c>
      <c r="E5" s="18" t="s">
        <v>6</v>
      </c>
      <c r="F5" s="19" t="s">
        <v>4</v>
      </c>
      <c r="G5" s="20" t="s">
        <v>5</v>
      </c>
      <c r="H5" s="16" t="s">
        <v>4</v>
      </c>
      <c r="I5" s="21" t="s">
        <v>5</v>
      </c>
    </row>
    <row r="6" spans="1:10" s="30" customFormat="1" ht="9" customHeight="1" thickBot="1" thickTop="1">
      <c r="A6" s="22">
        <v>1</v>
      </c>
      <c r="B6" s="23">
        <v>2</v>
      </c>
      <c r="C6" s="24">
        <v>3</v>
      </c>
      <c r="D6" s="25">
        <v>4</v>
      </c>
      <c r="E6" s="23">
        <v>5</v>
      </c>
      <c r="F6" s="26">
        <v>6</v>
      </c>
      <c r="G6" s="23">
        <v>7</v>
      </c>
      <c r="H6" s="27">
        <v>8</v>
      </c>
      <c r="I6" s="28">
        <v>9</v>
      </c>
      <c r="J6" s="29"/>
    </row>
    <row r="7" spans="1:9" s="15" customFormat="1" ht="21.75" customHeight="1" thickBot="1" thickTop="1">
      <c r="A7" s="31">
        <v>600</v>
      </c>
      <c r="B7" s="32" t="s">
        <v>29</v>
      </c>
      <c r="C7" s="33">
        <f aca="true" t="shared" si="0" ref="C7:D9">F7</f>
        <v>330000</v>
      </c>
      <c r="D7" s="34">
        <f t="shared" si="0"/>
        <v>205204</v>
      </c>
      <c r="E7" s="35">
        <f aca="true" t="shared" si="1" ref="E7:E43">D7/C7*100</f>
        <v>62.18303030303031</v>
      </c>
      <c r="F7" s="33">
        <f>F8</f>
        <v>330000</v>
      </c>
      <c r="G7" s="36">
        <f>G8</f>
        <v>205204</v>
      </c>
      <c r="H7" s="37"/>
      <c r="I7" s="38"/>
    </row>
    <row r="8" spans="1:9" s="15" customFormat="1" ht="19.5" customHeight="1" thickTop="1">
      <c r="A8" s="39">
        <v>60002</v>
      </c>
      <c r="B8" s="40" t="s">
        <v>51</v>
      </c>
      <c r="C8" s="41">
        <f t="shared" si="0"/>
        <v>330000</v>
      </c>
      <c r="D8" s="42">
        <f t="shared" si="0"/>
        <v>205204</v>
      </c>
      <c r="E8" s="43">
        <f t="shared" si="1"/>
        <v>62.18303030303031</v>
      </c>
      <c r="F8" s="44">
        <f>F9</f>
        <v>330000</v>
      </c>
      <c r="G8" s="45">
        <f>G9</f>
        <v>205204</v>
      </c>
      <c r="H8" s="46"/>
      <c r="I8" s="47"/>
    </row>
    <row r="9" spans="1:9" s="51" customFormat="1" ht="37.5" customHeight="1" thickBot="1">
      <c r="A9" s="48">
        <v>2710</v>
      </c>
      <c r="B9" s="49" t="s">
        <v>72</v>
      </c>
      <c r="C9" s="214">
        <f t="shared" si="0"/>
        <v>330000</v>
      </c>
      <c r="D9" s="215">
        <f t="shared" si="0"/>
        <v>205204</v>
      </c>
      <c r="E9" s="50"/>
      <c r="F9" s="214">
        <v>330000</v>
      </c>
      <c r="G9" s="216">
        <v>205204</v>
      </c>
      <c r="H9" s="214"/>
      <c r="I9" s="217"/>
    </row>
    <row r="10" spans="1:9" s="4" customFormat="1" ht="19.5" customHeight="1" thickBot="1" thickTop="1">
      <c r="A10" s="52">
        <v>630</v>
      </c>
      <c r="B10" s="53" t="s">
        <v>7</v>
      </c>
      <c r="C10" s="54">
        <f>F10+H10</f>
        <v>19000</v>
      </c>
      <c r="D10" s="55">
        <f>G10+I10</f>
        <v>6097</v>
      </c>
      <c r="E10" s="35">
        <f t="shared" si="1"/>
        <v>32.08947368421053</v>
      </c>
      <c r="F10" s="54">
        <f>F11</f>
        <v>19000</v>
      </c>
      <c r="G10" s="56">
        <f>G11</f>
        <v>6097</v>
      </c>
      <c r="H10" s="57"/>
      <c r="I10" s="58"/>
    </row>
    <row r="11" spans="1:9" s="4" customFormat="1" ht="25.5" customHeight="1" thickTop="1">
      <c r="A11" s="59">
        <v>63003</v>
      </c>
      <c r="B11" s="60" t="s">
        <v>8</v>
      </c>
      <c r="C11" s="61">
        <f>F11+H11</f>
        <v>19000</v>
      </c>
      <c r="D11" s="62">
        <f>G11+I11</f>
        <v>6097</v>
      </c>
      <c r="E11" s="43">
        <f t="shared" si="1"/>
        <v>32.08947368421053</v>
      </c>
      <c r="F11" s="61">
        <f>SUM(F12:F13)</f>
        <v>19000</v>
      </c>
      <c r="G11" s="63">
        <f>SUM(G12:G13)</f>
        <v>6097</v>
      </c>
      <c r="H11" s="64"/>
      <c r="I11" s="65"/>
    </row>
    <row r="12" spans="1:9" s="4" customFormat="1" ht="36" customHeight="1">
      <c r="A12" s="66">
        <v>2810</v>
      </c>
      <c r="B12" s="67" t="s">
        <v>11</v>
      </c>
      <c r="C12" s="175">
        <f aca="true" t="shared" si="2" ref="C12:D17">F12</f>
        <v>4000</v>
      </c>
      <c r="D12" s="218">
        <f t="shared" si="2"/>
        <v>3097</v>
      </c>
      <c r="E12" s="68">
        <f t="shared" si="1"/>
        <v>77.425</v>
      </c>
      <c r="F12" s="148">
        <v>4000</v>
      </c>
      <c r="G12" s="219">
        <v>3097</v>
      </c>
      <c r="H12" s="220"/>
      <c r="I12" s="69"/>
    </row>
    <row r="13" spans="1:9" s="71" customFormat="1" ht="39" customHeight="1" thickBot="1">
      <c r="A13" s="66">
        <v>2820</v>
      </c>
      <c r="B13" s="70" t="s">
        <v>14</v>
      </c>
      <c r="C13" s="175">
        <f t="shared" si="2"/>
        <v>15000</v>
      </c>
      <c r="D13" s="218">
        <f t="shared" si="2"/>
        <v>3000</v>
      </c>
      <c r="E13" s="68">
        <f t="shared" si="1"/>
        <v>20</v>
      </c>
      <c r="F13" s="175">
        <v>15000</v>
      </c>
      <c r="G13" s="219">
        <v>3000</v>
      </c>
      <c r="H13" s="221"/>
      <c r="I13" s="222"/>
    </row>
    <row r="14" spans="1:9" s="4" customFormat="1" ht="27.75" customHeight="1" thickBot="1" thickTop="1">
      <c r="A14" s="52">
        <v>700</v>
      </c>
      <c r="B14" s="53" t="s">
        <v>30</v>
      </c>
      <c r="C14" s="54">
        <f t="shared" si="2"/>
        <v>6800000</v>
      </c>
      <c r="D14" s="55">
        <f t="shared" si="2"/>
        <v>6800000</v>
      </c>
      <c r="E14" s="35">
        <f t="shared" si="1"/>
        <v>100</v>
      </c>
      <c r="F14" s="54">
        <f>F15</f>
        <v>6800000</v>
      </c>
      <c r="G14" s="56">
        <f>G15</f>
        <v>6800000</v>
      </c>
      <c r="H14" s="57"/>
      <c r="I14" s="58"/>
    </row>
    <row r="15" spans="1:9" s="73" customFormat="1" ht="16.5" customHeight="1" thickTop="1">
      <c r="A15" s="59">
        <v>70001</v>
      </c>
      <c r="B15" s="60" t="s">
        <v>31</v>
      </c>
      <c r="C15" s="61">
        <f t="shared" si="2"/>
        <v>6800000</v>
      </c>
      <c r="D15" s="62">
        <f t="shared" si="2"/>
        <v>6800000</v>
      </c>
      <c r="E15" s="43">
        <f t="shared" si="1"/>
        <v>100</v>
      </c>
      <c r="F15" s="61">
        <f>SUM(F16:F17)</f>
        <v>6800000</v>
      </c>
      <c r="G15" s="63">
        <f>SUM(G16:G17)</f>
        <v>6800000</v>
      </c>
      <c r="H15" s="64"/>
      <c r="I15" s="72"/>
    </row>
    <row r="16" spans="1:9" s="71" customFormat="1" ht="30" customHeight="1">
      <c r="A16" s="66">
        <v>2650</v>
      </c>
      <c r="B16" s="70" t="s">
        <v>32</v>
      </c>
      <c r="C16" s="175">
        <f t="shared" si="2"/>
        <v>6700000</v>
      </c>
      <c r="D16" s="218">
        <f t="shared" si="2"/>
        <v>6700000</v>
      </c>
      <c r="E16" s="68">
        <f t="shared" si="1"/>
        <v>100</v>
      </c>
      <c r="F16" s="175">
        <v>6700000</v>
      </c>
      <c r="G16" s="219">
        <v>6700000</v>
      </c>
      <c r="H16" s="220"/>
      <c r="I16" s="101"/>
    </row>
    <row r="17" spans="1:9" s="71" customFormat="1" ht="48.75" customHeight="1" thickBot="1">
      <c r="A17" s="66">
        <v>6210</v>
      </c>
      <c r="B17" s="70" t="s">
        <v>52</v>
      </c>
      <c r="C17" s="175">
        <f t="shared" si="2"/>
        <v>100000</v>
      </c>
      <c r="D17" s="218">
        <f t="shared" si="2"/>
        <v>100000</v>
      </c>
      <c r="E17" s="68">
        <f t="shared" si="1"/>
        <v>100</v>
      </c>
      <c r="F17" s="199">
        <v>100000</v>
      </c>
      <c r="G17" s="219">
        <v>100000</v>
      </c>
      <c r="H17" s="223"/>
      <c r="I17" s="224"/>
    </row>
    <row r="18" spans="1:9" s="4" customFormat="1" ht="20.25" customHeight="1" thickBot="1" thickTop="1">
      <c r="A18" s="52">
        <v>750</v>
      </c>
      <c r="B18" s="74" t="s">
        <v>9</v>
      </c>
      <c r="C18" s="75">
        <f>F18+H18</f>
        <v>859600</v>
      </c>
      <c r="D18" s="76">
        <f>G18+I18</f>
        <v>852727</v>
      </c>
      <c r="E18" s="35">
        <f t="shared" si="1"/>
        <v>99.20044206607724</v>
      </c>
      <c r="F18" s="75">
        <f>F22</f>
        <v>668000</v>
      </c>
      <c r="G18" s="77">
        <f>G22</f>
        <v>661127</v>
      </c>
      <c r="H18" s="75">
        <f>H19</f>
        <v>191600</v>
      </c>
      <c r="I18" s="78">
        <f>I19</f>
        <v>191600</v>
      </c>
    </row>
    <row r="19" spans="1:9" s="4" customFormat="1" ht="16.5" customHeight="1" thickTop="1">
      <c r="A19" s="59">
        <v>75020</v>
      </c>
      <c r="B19" s="79" t="s">
        <v>33</v>
      </c>
      <c r="C19" s="80">
        <f>SUM(C20:C21)</f>
        <v>191600</v>
      </c>
      <c r="D19" s="81">
        <f>SUM(D20:D21)</f>
        <v>191600</v>
      </c>
      <c r="E19" s="43">
        <f t="shared" si="1"/>
        <v>100</v>
      </c>
      <c r="F19" s="80"/>
      <c r="G19" s="82"/>
      <c r="H19" s="83">
        <f>SUM(H20:H21)</f>
        <v>191600</v>
      </c>
      <c r="I19" s="84">
        <f>SUM(I20:I21)</f>
        <v>191600</v>
      </c>
    </row>
    <row r="20" spans="1:9" s="171" customFormat="1" ht="50.25" customHeight="1">
      <c r="A20" s="66">
        <v>2320</v>
      </c>
      <c r="B20" s="67" t="s">
        <v>62</v>
      </c>
      <c r="C20" s="87">
        <f>F20+H20</f>
        <v>15000</v>
      </c>
      <c r="D20" s="88">
        <f>I20</f>
        <v>15000</v>
      </c>
      <c r="E20" s="68">
        <f t="shared" si="1"/>
        <v>100</v>
      </c>
      <c r="F20" s="89"/>
      <c r="G20" s="90"/>
      <c r="H20" s="132">
        <v>15000</v>
      </c>
      <c r="I20" s="123">
        <v>15000</v>
      </c>
    </row>
    <row r="21" spans="1:9" s="171" customFormat="1" ht="50.25" customHeight="1">
      <c r="A21" s="85">
        <v>6300</v>
      </c>
      <c r="B21" s="86" t="s">
        <v>75</v>
      </c>
      <c r="C21" s="87">
        <f>H21</f>
        <v>176600</v>
      </c>
      <c r="D21" s="88">
        <f>I21</f>
        <v>176600</v>
      </c>
      <c r="E21" s="68">
        <f t="shared" si="1"/>
        <v>100</v>
      </c>
      <c r="F21" s="89"/>
      <c r="G21" s="90"/>
      <c r="H21" s="194">
        <v>176600</v>
      </c>
      <c r="I21" s="130">
        <v>176600</v>
      </c>
    </row>
    <row r="22" spans="1:9" s="4" customFormat="1" ht="15" customHeight="1">
      <c r="A22" s="93">
        <v>75095</v>
      </c>
      <c r="B22" s="94" t="s">
        <v>10</v>
      </c>
      <c r="C22" s="95">
        <f>SUM(C23:C23)</f>
        <v>668000</v>
      </c>
      <c r="D22" s="96">
        <f>SUM(D23:D23)</f>
        <v>661127</v>
      </c>
      <c r="E22" s="97">
        <f t="shared" si="1"/>
        <v>98.97110778443114</v>
      </c>
      <c r="F22" s="98">
        <f>SUM(F23:F23)</f>
        <v>668000</v>
      </c>
      <c r="G22" s="99">
        <f>SUM(G23:G23)</f>
        <v>661127</v>
      </c>
      <c r="H22" s="98"/>
      <c r="I22" s="100"/>
    </row>
    <row r="23" spans="1:9" s="73" customFormat="1" ht="37.5" customHeight="1" thickBot="1">
      <c r="A23" s="66">
        <v>2810</v>
      </c>
      <c r="B23" s="67" t="s">
        <v>11</v>
      </c>
      <c r="C23" s="87">
        <f>F23+H23</f>
        <v>668000</v>
      </c>
      <c r="D23" s="88">
        <f>G23</f>
        <v>661127</v>
      </c>
      <c r="E23" s="68"/>
      <c r="F23" s="87">
        <v>668000</v>
      </c>
      <c r="G23" s="131">
        <v>661127</v>
      </c>
      <c r="H23" s="132"/>
      <c r="I23" s="101"/>
    </row>
    <row r="24" spans="1:9" s="4" customFormat="1" ht="42" customHeight="1" thickBot="1" thickTop="1">
      <c r="A24" s="52">
        <v>754</v>
      </c>
      <c r="B24" s="74" t="s">
        <v>73</v>
      </c>
      <c r="C24" s="75">
        <f>C25+C27</f>
        <v>242000</v>
      </c>
      <c r="D24" s="76">
        <f>D25+D27</f>
        <v>242000</v>
      </c>
      <c r="E24" s="103">
        <f t="shared" si="1"/>
        <v>100</v>
      </c>
      <c r="F24" s="75">
        <f>F27</f>
        <v>22000</v>
      </c>
      <c r="G24" s="77">
        <f>G27</f>
        <v>22000</v>
      </c>
      <c r="H24" s="75">
        <f>H25</f>
        <v>220000</v>
      </c>
      <c r="I24" s="78">
        <f>I25</f>
        <v>220000</v>
      </c>
    </row>
    <row r="25" spans="1:9" s="4" customFormat="1" ht="28.5" customHeight="1" thickTop="1">
      <c r="A25" s="59">
        <v>75411</v>
      </c>
      <c r="B25" s="79" t="s">
        <v>53</v>
      </c>
      <c r="C25" s="80">
        <f>H25</f>
        <v>220000</v>
      </c>
      <c r="D25" s="81">
        <f>I25</f>
        <v>220000</v>
      </c>
      <c r="E25" s="104">
        <f t="shared" si="1"/>
        <v>100</v>
      </c>
      <c r="F25" s="80"/>
      <c r="G25" s="82"/>
      <c r="H25" s="83">
        <f>H26</f>
        <v>220000</v>
      </c>
      <c r="I25" s="84">
        <f>I26</f>
        <v>220000</v>
      </c>
    </row>
    <row r="26" spans="1:9" s="73" customFormat="1" ht="47.25" customHeight="1">
      <c r="A26" s="105">
        <v>6220</v>
      </c>
      <c r="B26" s="106" t="s">
        <v>43</v>
      </c>
      <c r="C26" s="91">
        <f>H26</f>
        <v>220000</v>
      </c>
      <c r="D26" s="107">
        <f>I26</f>
        <v>220000</v>
      </c>
      <c r="E26" s="108"/>
      <c r="F26" s="91"/>
      <c r="G26" s="109"/>
      <c r="H26" s="91">
        <v>220000</v>
      </c>
      <c r="I26" s="92">
        <v>220000</v>
      </c>
    </row>
    <row r="27" spans="1:9" s="4" customFormat="1" ht="18.75" customHeight="1">
      <c r="A27" s="93">
        <v>75412</v>
      </c>
      <c r="B27" s="94" t="s">
        <v>12</v>
      </c>
      <c r="C27" s="98">
        <f>C28</f>
        <v>22000</v>
      </c>
      <c r="D27" s="111">
        <f>SUM(G27:I27)</f>
        <v>22000</v>
      </c>
      <c r="E27" s="112">
        <f t="shared" si="1"/>
        <v>100</v>
      </c>
      <c r="F27" s="98">
        <f>F28</f>
        <v>22000</v>
      </c>
      <c r="G27" s="99">
        <f>G28</f>
        <v>22000</v>
      </c>
      <c r="H27" s="98"/>
      <c r="I27" s="100"/>
    </row>
    <row r="28" spans="1:9" s="73" customFormat="1" ht="48.75" customHeight="1" thickBot="1">
      <c r="A28" s="66">
        <v>2820</v>
      </c>
      <c r="B28" s="70" t="s">
        <v>14</v>
      </c>
      <c r="C28" s="175">
        <f>F28</f>
        <v>22000</v>
      </c>
      <c r="D28" s="218">
        <f>G28</f>
        <v>22000</v>
      </c>
      <c r="E28" s="68"/>
      <c r="F28" s="87">
        <f>10000+12000</f>
        <v>22000</v>
      </c>
      <c r="G28" s="131">
        <v>22000</v>
      </c>
      <c r="H28" s="225"/>
      <c r="I28" s="101"/>
    </row>
    <row r="29" spans="1:9" s="4" customFormat="1" ht="20.25" customHeight="1" thickBot="1" thickTop="1">
      <c r="A29" s="52">
        <v>801</v>
      </c>
      <c r="B29" s="74" t="s">
        <v>13</v>
      </c>
      <c r="C29" s="75">
        <f>C30+C34+C38+C40+C42+C45+C32</f>
        <v>24226475</v>
      </c>
      <c r="D29" s="76">
        <f>D30+D34+D38+D40+D42+D45+D32</f>
        <v>24214993</v>
      </c>
      <c r="E29" s="103">
        <f t="shared" si="1"/>
        <v>99.95260556890757</v>
      </c>
      <c r="F29" s="75">
        <f>F30+F34+F38+F40+F42+F45+F32</f>
        <v>16564226</v>
      </c>
      <c r="G29" s="77">
        <f>G30+G34+G38+G40+G42+G45+G32</f>
        <v>16555063</v>
      </c>
      <c r="H29" s="75">
        <f>H30+H34+H38+H40+H42+H45</f>
        <v>7662249</v>
      </c>
      <c r="I29" s="78">
        <f>I30+I34+I38+I40+I42+I45</f>
        <v>7659930</v>
      </c>
    </row>
    <row r="30" spans="1:9" s="4" customFormat="1" ht="19.5" customHeight="1" thickTop="1">
      <c r="A30" s="113">
        <v>80101</v>
      </c>
      <c r="B30" s="114" t="s">
        <v>34</v>
      </c>
      <c r="C30" s="83">
        <f>F30+H30</f>
        <v>811839</v>
      </c>
      <c r="D30" s="115">
        <f>G30+I30</f>
        <v>811839</v>
      </c>
      <c r="E30" s="104">
        <f t="shared" si="1"/>
        <v>100</v>
      </c>
      <c r="F30" s="83">
        <f>F31</f>
        <v>811839</v>
      </c>
      <c r="G30" s="116">
        <f>G31</f>
        <v>811839</v>
      </c>
      <c r="H30" s="83"/>
      <c r="I30" s="65"/>
    </row>
    <row r="31" spans="1:9" s="73" customFormat="1" ht="26.25" customHeight="1">
      <c r="A31" s="117">
        <v>2540</v>
      </c>
      <c r="B31" s="118" t="s">
        <v>54</v>
      </c>
      <c r="C31" s="175">
        <f aca="true" t="shared" si="3" ref="C31:C36">F31</f>
        <v>811839</v>
      </c>
      <c r="D31" s="218">
        <f>G31</f>
        <v>811839</v>
      </c>
      <c r="E31" s="102"/>
      <c r="F31" s="87">
        <v>811839</v>
      </c>
      <c r="G31" s="131">
        <v>811839</v>
      </c>
      <c r="H31" s="91"/>
      <c r="I31" s="110"/>
    </row>
    <row r="32" spans="1:9" s="73" customFormat="1" ht="25.5" customHeight="1">
      <c r="A32" s="93">
        <v>80103</v>
      </c>
      <c r="B32" s="94" t="s">
        <v>35</v>
      </c>
      <c r="C32" s="98">
        <f>C33</f>
        <v>114103</v>
      </c>
      <c r="D32" s="111">
        <f>D33</f>
        <v>114103</v>
      </c>
      <c r="E32" s="112">
        <f t="shared" si="1"/>
        <v>100</v>
      </c>
      <c r="F32" s="98">
        <f>F33</f>
        <v>114103</v>
      </c>
      <c r="G32" s="99">
        <f>G33</f>
        <v>114103</v>
      </c>
      <c r="H32" s="98"/>
      <c r="I32" s="110"/>
    </row>
    <row r="33" spans="1:9" s="73" customFormat="1" ht="27.75" customHeight="1">
      <c r="A33" s="66">
        <v>2540</v>
      </c>
      <c r="B33" s="86" t="s">
        <v>54</v>
      </c>
      <c r="C33" s="175">
        <f t="shared" si="3"/>
        <v>114103</v>
      </c>
      <c r="D33" s="226">
        <f>G33</f>
        <v>114103</v>
      </c>
      <c r="E33" s="102"/>
      <c r="F33" s="194">
        <v>114103</v>
      </c>
      <c r="G33" s="109">
        <v>114103</v>
      </c>
      <c r="H33" s="91"/>
      <c r="I33" s="92"/>
    </row>
    <row r="34" spans="1:9" s="4" customFormat="1" ht="16.5" customHeight="1">
      <c r="A34" s="119">
        <v>80104</v>
      </c>
      <c r="B34" s="114" t="s">
        <v>36</v>
      </c>
      <c r="C34" s="98">
        <f>SUM(C35:C37)</f>
        <v>15012170</v>
      </c>
      <c r="D34" s="115">
        <f>SUM(D35:D37)</f>
        <v>15012124</v>
      </c>
      <c r="E34" s="112">
        <f t="shared" si="1"/>
        <v>99.99969358194052</v>
      </c>
      <c r="F34" s="83">
        <f>SUM(F35:F37)</f>
        <v>15012170</v>
      </c>
      <c r="G34" s="116">
        <f>SUM(G35:G37)</f>
        <v>15012124</v>
      </c>
      <c r="H34" s="98"/>
      <c r="I34" s="120"/>
    </row>
    <row r="35" spans="1:9" s="73" customFormat="1" ht="26.25" customHeight="1">
      <c r="A35" s="121">
        <v>2510</v>
      </c>
      <c r="B35" s="122" t="s">
        <v>55</v>
      </c>
      <c r="C35" s="148">
        <f t="shared" si="3"/>
        <v>14140870</v>
      </c>
      <c r="D35" s="227">
        <f>SUM(G35:I35)</f>
        <v>14140870</v>
      </c>
      <c r="E35" s="102">
        <f t="shared" si="1"/>
        <v>100</v>
      </c>
      <c r="F35" s="132">
        <v>14140870</v>
      </c>
      <c r="G35" s="228">
        <v>14140870</v>
      </c>
      <c r="H35" s="132"/>
      <c r="I35" s="123"/>
    </row>
    <row r="36" spans="1:9" s="73" customFormat="1" ht="29.25" customHeight="1">
      <c r="A36" s="66">
        <v>2540</v>
      </c>
      <c r="B36" s="70" t="s">
        <v>54</v>
      </c>
      <c r="C36" s="175">
        <f t="shared" si="3"/>
        <v>486000</v>
      </c>
      <c r="D36" s="218">
        <f>SUM(G36:I36)</f>
        <v>486000</v>
      </c>
      <c r="E36" s="102">
        <f t="shared" si="1"/>
        <v>100</v>
      </c>
      <c r="F36" s="87">
        <v>486000</v>
      </c>
      <c r="G36" s="131">
        <v>486000</v>
      </c>
      <c r="H36" s="87"/>
      <c r="I36" s="124"/>
    </row>
    <row r="37" spans="1:9" s="71" customFormat="1" ht="48" customHeight="1">
      <c r="A37" s="85">
        <v>6210</v>
      </c>
      <c r="B37" s="125" t="s">
        <v>52</v>
      </c>
      <c r="C37" s="149">
        <f>F37</f>
        <v>385300</v>
      </c>
      <c r="D37" s="226">
        <f>SUM(G37:I37)</f>
        <v>385254</v>
      </c>
      <c r="E37" s="102">
        <f t="shared" si="1"/>
        <v>99.98806125097327</v>
      </c>
      <c r="F37" s="149">
        <v>385300</v>
      </c>
      <c r="G37" s="229">
        <v>385254</v>
      </c>
      <c r="H37" s="230"/>
      <c r="I37" s="130"/>
    </row>
    <row r="38" spans="1:9" s="4" customFormat="1" ht="18" customHeight="1">
      <c r="A38" s="113">
        <v>80110</v>
      </c>
      <c r="B38" s="114" t="s">
        <v>56</v>
      </c>
      <c r="C38" s="83">
        <f>C39</f>
        <v>564114</v>
      </c>
      <c r="D38" s="115">
        <f>D39</f>
        <v>564114</v>
      </c>
      <c r="E38" s="112">
        <f t="shared" si="1"/>
        <v>100</v>
      </c>
      <c r="F38" s="83">
        <f>F39</f>
        <v>564114</v>
      </c>
      <c r="G38" s="116">
        <f>G39</f>
        <v>564114</v>
      </c>
      <c r="H38" s="83"/>
      <c r="I38" s="84"/>
    </row>
    <row r="39" spans="1:9" s="73" customFormat="1" ht="24.75" customHeight="1">
      <c r="A39" s="126">
        <v>2540</v>
      </c>
      <c r="B39" s="106" t="s">
        <v>54</v>
      </c>
      <c r="C39" s="175">
        <f>F39</f>
        <v>564114</v>
      </c>
      <c r="D39" s="231">
        <f>G39</f>
        <v>564114</v>
      </c>
      <c r="E39" s="102"/>
      <c r="F39" s="91">
        <v>564114</v>
      </c>
      <c r="G39" s="109">
        <v>564114</v>
      </c>
      <c r="H39" s="91"/>
      <c r="I39" s="92"/>
    </row>
    <row r="40" spans="1:9" s="4" customFormat="1" ht="18" customHeight="1">
      <c r="A40" s="127">
        <v>80120</v>
      </c>
      <c r="B40" s="94" t="s">
        <v>37</v>
      </c>
      <c r="C40" s="98">
        <f>F40+H40</f>
        <v>2320705</v>
      </c>
      <c r="D40" s="111">
        <f>G40+I40</f>
        <v>2320705</v>
      </c>
      <c r="E40" s="112">
        <f t="shared" si="1"/>
        <v>100</v>
      </c>
      <c r="F40" s="98"/>
      <c r="G40" s="99"/>
      <c r="H40" s="98">
        <f>H41</f>
        <v>2320705</v>
      </c>
      <c r="I40" s="120">
        <f>I41</f>
        <v>2320705</v>
      </c>
    </row>
    <row r="41" spans="1:9" s="73" customFormat="1" ht="26.25" customHeight="1">
      <c r="A41" s="128">
        <v>2540</v>
      </c>
      <c r="B41" s="129" t="s">
        <v>54</v>
      </c>
      <c r="C41" s="149">
        <f>SUM(F41:H41)</f>
        <v>2320705</v>
      </c>
      <c r="D41" s="226">
        <f>I41</f>
        <v>2320705</v>
      </c>
      <c r="E41" s="102"/>
      <c r="F41" s="91"/>
      <c r="G41" s="232"/>
      <c r="H41" s="91">
        <v>2320705</v>
      </c>
      <c r="I41" s="92">
        <v>2320705</v>
      </c>
    </row>
    <row r="42" spans="1:9" s="4" customFormat="1" ht="15.75" customHeight="1">
      <c r="A42" s="93">
        <v>80130</v>
      </c>
      <c r="B42" s="94" t="s">
        <v>38</v>
      </c>
      <c r="C42" s="98">
        <f>F42+H42</f>
        <v>5341544</v>
      </c>
      <c r="D42" s="111">
        <f>G42+I42</f>
        <v>5339225</v>
      </c>
      <c r="E42" s="112">
        <f t="shared" si="1"/>
        <v>99.9565855864896</v>
      </c>
      <c r="F42" s="98"/>
      <c r="G42" s="99"/>
      <c r="H42" s="98">
        <f>H43+H44</f>
        <v>5341544</v>
      </c>
      <c r="I42" s="120">
        <f>I43+I44</f>
        <v>5339225</v>
      </c>
    </row>
    <row r="43" spans="1:9" s="4" customFormat="1" ht="26.25" customHeight="1">
      <c r="A43" s="121">
        <v>2540</v>
      </c>
      <c r="B43" s="122" t="s">
        <v>54</v>
      </c>
      <c r="C43" s="148">
        <f>SUM(F43:H43)</f>
        <v>4816544</v>
      </c>
      <c r="D43" s="227">
        <f>I43</f>
        <v>4816544</v>
      </c>
      <c r="E43" s="102">
        <f t="shared" si="1"/>
        <v>100</v>
      </c>
      <c r="F43" s="132"/>
      <c r="G43" s="228"/>
      <c r="H43" s="132">
        <v>4816544</v>
      </c>
      <c r="I43" s="123">
        <v>4816544</v>
      </c>
    </row>
    <row r="44" spans="1:9" s="73" customFormat="1" ht="50.25" customHeight="1">
      <c r="A44" s="85">
        <v>2590</v>
      </c>
      <c r="B44" s="86" t="s">
        <v>57</v>
      </c>
      <c r="C44" s="149">
        <f>F44+H44</f>
        <v>525000</v>
      </c>
      <c r="D44" s="226">
        <f>I44</f>
        <v>522681</v>
      </c>
      <c r="E44" s="102">
        <f>D44/C44*100</f>
        <v>99.55828571428572</v>
      </c>
      <c r="F44" s="194"/>
      <c r="G44" s="232"/>
      <c r="H44" s="194">
        <v>525000</v>
      </c>
      <c r="I44" s="130">
        <v>522681</v>
      </c>
    </row>
    <row r="45" spans="1:9" s="4" customFormat="1" ht="16.5" customHeight="1">
      <c r="A45" s="113">
        <v>80195</v>
      </c>
      <c r="B45" s="114" t="s">
        <v>10</v>
      </c>
      <c r="C45" s="98">
        <f>F45+H45</f>
        <v>62000</v>
      </c>
      <c r="D45" s="111">
        <f>G45+I45</f>
        <v>52883</v>
      </c>
      <c r="E45" s="112">
        <f>D45/C45*100</f>
        <v>85.29516129032258</v>
      </c>
      <c r="F45" s="83">
        <f>SUM(F46:F48)</f>
        <v>62000</v>
      </c>
      <c r="G45" s="116">
        <f>SUM(G46:G48)</f>
        <v>52883</v>
      </c>
      <c r="H45" s="98"/>
      <c r="I45" s="120"/>
    </row>
    <row r="46" spans="1:9" s="4" customFormat="1" ht="26.25" customHeight="1">
      <c r="A46" s="66">
        <v>2540</v>
      </c>
      <c r="B46" s="67" t="s">
        <v>58</v>
      </c>
      <c r="C46" s="175">
        <f aca="true" t="shared" si="4" ref="C46:D48">F46</f>
        <v>22000</v>
      </c>
      <c r="D46" s="218">
        <f t="shared" si="4"/>
        <v>22000</v>
      </c>
      <c r="E46" s="102">
        <f>D46/C46*100</f>
        <v>100</v>
      </c>
      <c r="F46" s="87">
        <v>22000</v>
      </c>
      <c r="G46" s="131">
        <v>22000</v>
      </c>
      <c r="H46" s="87"/>
      <c r="I46" s="133"/>
    </row>
    <row r="47" spans="1:9" s="4" customFormat="1" ht="36.75" customHeight="1">
      <c r="A47" s="66">
        <v>2570</v>
      </c>
      <c r="B47" s="70" t="s">
        <v>59</v>
      </c>
      <c r="C47" s="175">
        <f t="shared" si="4"/>
        <v>16000</v>
      </c>
      <c r="D47" s="218">
        <f t="shared" si="4"/>
        <v>16000</v>
      </c>
      <c r="E47" s="102">
        <f>D47/C47*100</f>
        <v>100</v>
      </c>
      <c r="F47" s="87">
        <f>15000+1000</f>
        <v>16000</v>
      </c>
      <c r="G47" s="131">
        <v>16000</v>
      </c>
      <c r="H47" s="87"/>
      <c r="I47" s="133"/>
    </row>
    <row r="48" spans="1:9" s="4" customFormat="1" ht="38.25" customHeight="1" thickBot="1">
      <c r="A48" s="134">
        <v>2820</v>
      </c>
      <c r="B48" s="135" t="s">
        <v>14</v>
      </c>
      <c r="C48" s="175">
        <f t="shared" si="4"/>
        <v>24000</v>
      </c>
      <c r="D48" s="233">
        <f t="shared" si="4"/>
        <v>14883</v>
      </c>
      <c r="E48" s="102">
        <f>D48/C48*100</f>
        <v>62.0125</v>
      </c>
      <c r="F48" s="234">
        <v>24000</v>
      </c>
      <c r="G48" s="235">
        <v>14883</v>
      </c>
      <c r="H48" s="234"/>
      <c r="I48" s="136"/>
    </row>
    <row r="49" spans="1:9" s="4" customFormat="1" ht="21.75" customHeight="1" thickBot="1" thickTop="1">
      <c r="A49" s="137">
        <v>803</v>
      </c>
      <c r="B49" s="138" t="s">
        <v>60</v>
      </c>
      <c r="C49" s="54">
        <f>C50+C52</f>
        <v>218000</v>
      </c>
      <c r="D49" s="139">
        <f>D50+D52</f>
        <v>216050</v>
      </c>
      <c r="E49" s="103">
        <f aca="true" t="shared" si="5" ref="E49:E68">D49/C49*100</f>
        <v>99.10550458715596</v>
      </c>
      <c r="F49" s="140">
        <f>F50+F52</f>
        <v>218000</v>
      </c>
      <c r="G49" s="141">
        <f>G50+G52</f>
        <v>216050</v>
      </c>
      <c r="H49" s="75"/>
      <c r="I49" s="78"/>
    </row>
    <row r="50" spans="1:9" s="4" customFormat="1" ht="30.75" customHeight="1" thickTop="1">
      <c r="A50" s="59">
        <v>80309</v>
      </c>
      <c r="B50" s="60" t="s">
        <v>76</v>
      </c>
      <c r="C50" s="61">
        <f>C51</f>
        <v>18000</v>
      </c>
      <c r="D50" s="62">
        <f>D51</f>
        <v>18000</v>
      </c>
      <c r="E50" s="104">
        <f t="shared" si="5"/>
        <v>100</v>
      </c>
      <c r="F50" s="80">
        <f>F51</f>
        <v>18000</v>
      </c>
      <c r="G50" s="82">
        <f>G51</f>
        <v>18000</v>
      </c>
      <c r="H50" s="80"/>
      <c r="I50" s="195"/>
    </row>
    <row r="51" spans="1:9" s="206" customFormat="1" ht="26.25" customHeight="1">
      <c r="A51" s="126">
        <v>2520</v>
      </c>
      <c r="B51" s="205" t="s">
        <v>61</v>
      </c>
      <c r="C51" s="145">
        <f aca="true" t="shared" si="6" ref="C51:D53">F51</f>
        <v>18000</v>
      </c>
      <c r="D51" s="231">
        <f t="shared" si="6"/>
        <v>18000</v>
      </c>
      <c r="E51" s="108"/>
      <c r="F51" s="91">
        <v>18000</v>
      </c>
      <c r="G51" s="109">
        <v>18000</v>
      </c>
      <c r="H51" s="91"/>
      <c r="I51" s="92"/>
    </row>
    <row r="52" spans="1:9" s="4" customFormat="1" ht="16.5" customHeight="1">
      <c r="A52" s="142">
        <v>80395</v>
      </c>
      <c r="B52" s="40" t="s">
        <v>10</v>
      </c>
      <c r="C52" s="143">
        <f t="shared" si="6"/>
        <v>200000</v>
      </c>
      <c r="D52" s="144">
        <f t="shared" si="6"/>
        <v>198050</v>
      </c>
      <c r="E52" s="151">
        <f t="shared" si="5"/>
        <v>99.02499999999999</v>
      </c>
      <c r="F52" s="89">
        <f>F53</f>
        <v>200000</v>
      </c>
      <c r="G52" s="90">
        <f>G53</f>
        <v>198050</v>
      </c>
      <c r="H52" s="83"/>
      <c r="I52" s="84"/>
    </row>
    <row r="53" spans="1:9" s="166" customFormat="1" ht="36.75" customHeight="1">
      <c r="A53" s="126">
        <v>2800</v>
      </c>
      <c r="B53" s="205" t="s">
        <v>77</v>
      </c>
      <c r="C53" s="145">
        <f t="shared" si="6"/>
        <v>200000</v>
      </c>
      <c r="D53" s="231">
        <f t="shared" si="6"/>
        <v>198050</v>
      </c>
      <c r="E53" s="146"/>
      <c r="F53" s="91">
        <v>200000</v>
      </c>
      <c r="G53" s="109">
        <v>198050</v>
      </c>
      <c r="H53" s="91"/>
      <c r="I53" s="92"/>
    </row>
    <row r="54" spans="1:9" s="4" customFormat="1" ht="20.25" customHeight="1" thickBot="1">
      <c r="A54" s="207">
        <v>851</v>
      </c>
      <c r="B54" s="208" t="s">
        <v>15</v>
      </c>
      <c r="C54" s="209">
        <f>F54+H54</f>
        <v>1080000</v>
      </c>
      <c r="D54" s="210">
        <f>G54+I54</f>
        <v>985862</v>
      </c>
      <c r="E54" s="211">
        <f t="shared" si="5"/>
        <v>91.28351851851852</v>
      </c>
      <c r="F54" s="209">
        <f>F55+F57+F59</f>
        <v>1080000</v>
      </c>
      <c r="G54" s="212">
        <f>G55+G57+G59</f>
        <v>985862</v>
      </c>
      <c r="H54" s="209"/>
      <c r="I54" s="213"/>
    </row>
    <row r="55" spans="1:9" s="4" customFormat="1" ht="16.5" customHeight="1" thickTop="1">
      <c r="A55" s="147">
        <v>85153</v>
      </c>
      <c r="B55" s="94" t="s">
        <v>16</v>
      </c>
      <c r="C55" s="98">
        <f>C56</f>
        <v>100000</v>
      </c>
      <c r="D55" s="111">
        <f>D56</f>
        <v>98030</v>
      </c>
      <c r="E55" s="104">
        <f t="shared" si="5"/>
        <v>98.03</v>
      </c>
      <c r="F55" s="98">
        <f>SUM(F56:F56)</f>
        <v>100000</v>
      </c>
      <c r="G55" s="99">
        <f>SUM(G56:G56)</f>
        <v>98030</v>
      </c>
      <c r="H55" s="83"/>
      <c r="I55" s="84"/>
    </row>
    <row r="56" spans="1:9" s="73" customFormat="1" ht="39" customHeight="1">
      <c r="A56" s="117">
        <v>2820</v>
      </c>
      <c r="B56" s="106" t="s">
        <v>17</v>
      </c>
      <c r="C56" s="145">
        <f>F56</f>
        <v>100000</v>
      </c>
      <c r="D56" s="218">
        <f>G56</f>
        <v>98030</v>
      </c>
      <c r="E56" s="68"/>
      <c r="F56" s="91">
        <v>100000</v>
      </c>
      <c r="G56" s="131">
        <v>98030</v>
      </c>
      <c r="H56" s="91"/>
      <c r="I56" s="92"/>
    </row>
    <row r="57" spans="1:9" s="4" customFormat="1" ht="17.25" customHeight="1">
      <c r="A57" s="93">
        <v>85154</v>
      </c>
      <c r="B57" s="94" t="s">
        <v>18</v>
      </c>
      <c r="C57" s="98">
        <f>C58</f>
        <v>800000</v>
      </c>
      <c r="D57" s="111">
        <f>D58</f>
        <v>708299</v>
      </c>
      <c r="E57" s="112">
        <f t="shared" si="5"/>
        <v>88.537375</v>
      </c>
      <c r="F57" s="98">
        <f>F58</f>
        <v>800000</v>
      </c>
      <c r="G57" s="99">
        <f>G58</f>
        <v>708299</v>
      </c>
      <c r="H57" s="98"/>
      <c r="I57" s="120"/>
    </row>
    <row r="58" spans="1:9" s="73" customFormat="1" ht="41.25" customHeight="1">
      <c r="A58" s="66">
        <v>2820</v>
      </c>
      <c r="B58" s="86" t="s">
        <v>19</v>
      </c>
      <c r="C58" s="149">
        <f>F58</f>
        <v>800000</v>
      </c>
      <c r="D58" s="226">
        <f>G58</f>
        <v>708299</v>
      </c>
      <c r="E58" s="150"/>
      <c r="F58" s="194">
        <v>800000</v>
      </c>
      <c r="G58" s="232">
        <v>708299</v>
      </c>
      <c r="H58" s="194"/>
      <c r="I58" s="130"/>
    </row>
    <row r="59" spans="1:9" s="4" customFormat="1" ht="16.5" customHeight="1">
      <c r="A59" s="93">
        <v>85195</v>
      </c>
      <c r="B59" s="94" t="s">
        <v>10</v>
      </c>
      <c r="C59" s="98">
        <f>SUM(C60:C61)</f>
        <v>180000</v>
      </c>
      <c r="D59" s="111">
        <f>SUM(D60:D61)</f>
        <v>179533</v>
      </c>
      <c r="E59" s="151">
        <f t="shared" si="5"/>
        <v>99.74055555555556</v>
      </c>
      <c r="F59" s="98">
        <f>SUM(F60:F61)</f>
        <v>180000</v>
      </c>
      <c r="G59" s="99">
        <f>SUM(G60:G61)</f>
        <v>179533</v>
      </c>
      <c r="H59" s="98"/>
      <c r="I59" s="120"/>
    </row>
    <row r="60" spans="1:9" s="198" customFormat="1" ht="41.25" customHeight="1">
      <c r="A60" s="121">
        <v>2820</v>
      </c>
      <c r="B60" s="122" t="s">
        <v>14</v>
      </c>
      <c r="C60" s="148">
        <f>F60</f>
        <v>144000</v>
      </c>
      <c r="D60" s="227">
        <f>G60</f>
        <v>143533</v>
      </c>
      <c r="E60" s="196">
        <f t="shared" si="5"/>
        <v>99.67569444444445</v>
      </c>
      <c r="F60" s="225">
        <v>144000</v>
      </c>
      <c r="G60" s="236">
        <v>143533</v>
      </c>
      <c r="H60" s="225"/>
      <c r="I60" s="197"/>
    </row>
    <row r="61" spans="1:9" s="198" customFormat="1" ht="54" customHeight="1" thickBot="1">
      <c r="A61" s="134">
        <v>6210</v>
      </c>
      <c r="B61" s="70" t="s">
        <v>52</v>
      </c>
      <c r="C61" s="199">
        <f>F61</f>
        <v>36000</v>
      </c>
      <c r="D61" s="233">
        <f>G61</f>
        <v>36000</v>
      </c>
      <c r="E61" s="200">
        <f t="shared" si="5"/>
        <v>100</v>
      </c>
      <c r="F61" s="237">
        <v>36000</v>
      </c>
      <c r="G61" s="238">
        <v>36000</v>
      </c>
      <c r="H61" s="237"/>
      <c r="I61" s="153"/>
    </row>
    <row r="62" spans="1:9" s="155" customFormat="1" ht="18" customHeight="1" thickBot="1" thickTop="1">
      <c r="A62" s="52">
        <v>852</v>
      </c>
      <c r="B62" s="74" t="s">
        <v>20</v>
      </c>
      <c r="C62" s="75">
        <f>C63+C66+C68+C70+C72</f>
        <v>1494000</v>
      </c>
      <c r="D62" s="76">
        <f>D63+D66+D68+D70+D72</f>
        <v>1453336</v>
      </c>
      <c r="E62" s="103">
        <f t="shared" si="5"/>
        <v>97.27817938420348</v>
      </c>
      <c r="F62" s="75">
        <f>F63+F68+F72+F66</f>
        <v>657200</v>
      </c>
      <c r="G62" s="77">
        <f>G63+G68+G72+G66</f>
        <v>633117</v>
      </c>
      <c r="H62" s="75">
        <f>H63+H68+H72+H70+H66</f>
        <v>836800</v>
      </c>
      <c r="I62" s="78">
        <f>I63+I68+I72+I70+I66</f>
        <v>820219</v>
      </c>
    </row>
    <row r="63" spans="1:9" s="155" customFormat="1" ht="18.75" customHeight="1" thickTop="1">
      <c r="A63" s="93">
        <v>85201</v>
      </c>
      <c r="B63" s="94" t="s">
        <v>21</v>
      </c>
      <c r="C63" s="98">
        <f>C64+C65</f>
        <v>507000</v>
      </c>
      <c r="D63" s="111">
        <f>D64+D65</f>
        <v>492661</v>
      </c>
      <c r="E63" s="104">
        <f t="shared" si="5"/>
        <v>97.17179487179487</v>
      </c>
      <c r="F63" s="98"/>
      <c r="G63" s="99"/>
      <c r="H63" s="83">
        <f>H64+H65</f>
        <v>507000</v>
      </c>
      <c r="I63" s="84">
        <f>I64+I65</f>
        <v>492661</v>
      </c>
    </row>
    <row r="64" spans="1:9" s="154" customFormat="1" ht="39" customHeight="1">
      <c r="A64" s="121">
        <v>2820</v>
      </c>
      <c r="B64" s="122" t="s">
        <v>17</v>
      </c>
      <c r="C64" s="148">
        <f>SUM(F64:H64)</f>
        <v>46000</v>
      </c>
      <c r="D64" s="227">
        <f>I64</f>
        <v>46000</v>
      </c>
      <c r="E64" s="68">
        <f t="shared" si="5"/>
        <v>100</v>
      </c>
      <c r="F64" s="132"/>
      <c r="G64" s="228"/>
      <c r="H64" s="132">
        <v>46000</v>
      </c>
      <c r="I64" s="197">
        <v>46000</v>
      </c>
    </row>
    <row r="65" spans="1:9" s="154" customFormat="1" ht="60.75" customHeight="1">
      <c r="A65" s="85">
        <v>2320</v>
      </c>
      <c r="B65" s="86" t="s">
        <v>62</v>
      </c>
      <c r="C65" s="149">
        <f>SUM(F65:H65)</f>
        <v>461000</v>
      </c>
      <c r="D65" s="226">
        <f>I65</f>
        <v>446661</v>
      </c>
      <c r="E65" s="68">
        <f t="shared" si="5"/>
        <v>96.88958785249457</v>
      </c>
      <c r="F65" s="194"/>
      <c r="G65" s="232"/>
      <c r="H65" s="194">
        <v>461000</v>
      </c>
      <c r="I65" s="239">
        <v>446661</v>
      </c>
    </row>
    <row r="66" spans="1:9" s="154" customFormat="1" ht="17.25" customHeight="1">
      <c r="A66" s="113">
        <v>85203</v>
      </c>
      <c r="B66" s="114" t="s">
        <v>63</v>
      </c>
      <c r="C66" s="156">
        <f>F66+H66</f>
        <v>507200</v>
      </c>
      <c r="D66" s="157">
        <f>G66+I66</f>
        <v>507117</v>
      </c>
      <c r="E66" s="112">
        <f t="shared" si="5"/>
        <v>99.9836356466877</v>
      </c>
      <c r="F66" s="83">
        <f>F67</f>
        <v>507200</v>
      </c>
      <c r="G66" s="116">
        <f>G67</f>
        <v>507117</v>
      </c>
      <c r="H66" s="98"/>
      <c r="I66" s="158"/>
    </row>
    <row r="67" spans="1:9" s="154" customFormat="1" ht="42" customHeight="1">
      <c r="A67" s="121">
        <v>2820</v>
      </c>
      <c r="B67" s="122" t="s">
        <v>17</v>
      </c>
      <c r="C67" s="149">
        <f>F67+H67</f>
        <v>507200</v>
      </c>
      <c r="D67" s="226">
        <f>G67</f>
        <v>507117</v>
      </c>
      <c r="E67" s="102"/>
      <c r="F67" s="194">
        <v>507200</v>
      </c>
      <c r="G67" s="232">
        <v>507117</v>
      </c>
      <c r="H67" s="91"/>
      <c r="I67" s="158"/>
    </row>
    <row r="68" spans="1:9" s="155" customFormat="1" ht="18.75" customHeight="1">
      <c r="A68" s="93">
        <v>85204</v>
      </c>
      <c r="B68" s="94" t="s">
        <v>40</v>
      </c>
      <c r="C68" s="98">
        <f>H68</f>
        <v>133800</v>
      </c>
      <c r="D68" s="111">
        <f>I68</f>
        <v>131558</v>
      </c>
      <c r="E68" s="159">
        <f t="shared" si="5"/>
        <v>98.32436472346787</v>
      </c>
      <c r="F68" s="83"/>
      <c r="G68" s="116"/>
      <c r="H68" s="98">
        <f>H69</f>
        <v>133800</v>
      </c>
      <c r="I68" s="120">
        <f>I69</f>
        <v>131558</v>
      </c>
    </row>
    <row r="69" spans="1:9" s="154" customFormat="1" ht="54" customHeight="1">
      <c r="A69" s="126">
        <v>2320</v>
      </c>
      <c r="B69" s="106" t="s">
        <v>62</v>
      </c>
      <c r="C69" s="145">
        <f>SUM(F69:H69)</f>
        <v>133800</v>
      </c>
      <c r="D69" s="231">
        <f>I69</f>
        <v>131558</v>
      </c>
      <c r="E69" s="146"/>
      <c r="F69" s="91"/>
      <c r="G69" s="109"/>
      <c r="H69" s="91">
        <v>133800</v>
      </c>
      <c r="I69" s="158">
        <v>131558</v>
      </c>
    </row>
    <row r="70" spans="1:9" s="154" customFormat="1" ht="42.75" customHeight="1">
      <c r="A70" s="160">
        <v>85220</v>
      </c>
      <c r="B70" s="161" t="s">
        <v>22</v>
      </c>
      <c r="C70" s="98">
        <f>SUM(F70:H70)</f>
        <v>196000</v>
      </c>
      <c r="D70" s="111">
        <f>D71</f>
        <v>196000</v>
      </c>
      <c r="E70" s="159">
        <f aca="true" t="shared" si="7" ref="E70:E124">D70/C70*100</f>
        <v>100</v>
      </c>
      <c r="F70" s="98"/>
      <c r="G70" s="99"/>
      <c r="H70" s="98">
        <f>H71</f>
        <v>196000</v>
      </c>
      <c r="I70" s="120">
        <f>I71</f>
        <v>196000</v>
      </c>
    </row>
    <row r="71" spans="1:9" s="154" customFormat="1" ht="47.25" customHeight="1">
      <c r="A71" s="126">
        <v>2820</v>
      </c>
      <c r="B71" s="106" t="s">
        <v>14</v>
      </c>
      <c r="C71" s="145">
        <f>SUM(F71:H71)</f>
        <v>196000</v>
      </c>
      <c r="D71" s="231">
        <f>I71</f>
        <v>196000</v>
      </c>
      <c r="E71" s="68"/>
      <c r="F71" s="91"/>
      <c r="G71" s="109"/>
      <c r="H71" s="91">
        <v>196000</v>
      </c>
      <c r="I71" s="158">
        <v>196000</v>
      </c>
    </row>
    <row r="72" spans="1:9" s="4" customFormat="1" ht="18" customHeight="1">
      <c r="A72" s="93">
        <v>85295</v>
      </c>
      <c r="B72" s="94" t="s">
        <v>10</v>
      </c>
      <c r="C72" s="98">
        <f>C73</f>
        <v>150000</v>
      </c>
      <c r="D72" s="111">
        <f>D73</f>
        <v>126000</v>
      </c>
      <c r="E72" s="159">
        <f t="shared" si="7"/>
        <v>84</v>
      </c>
      <c r="F72" s="98">
        <f>F73</f>
        <v>150000</v>
      </c>
      <c r="G72" s="99">
        <f>G73</f>
        <v>126000</v>
      </c>
      <c r="H72" s="98"/>
      <c r="I72" s="120"/>
    </row>
    <row r="73" spans="1:9" s="73" customFormat="1" ht="40.5" customHeight="1" thickBot="1">
      <c r="A73" s="121">
        <v>2820</v>
      </c>
      <c r="B73" s="122" t="s">
        <v>14</v>
      </c>
      <c r="C73" s="145">
        <f>F73</f>
        <v>150000</v>
      </c>
      <c r="D73" s="240">
        <f>G73</f>
        <v>126000</v>
      </c>
      <c r="E73" s="68"/>
      <c r="F73" s="132">
        <v>150000</v>
      </c>
      <c r="G73" s="228">
        <v>126000</v>
      </c>
      <c r="H73" s="132"/>
      <c r="I73" s="123"/>
    </row>
    <row r="74" spans="1:9" s="73" customFormat="1" ht="34.5" customHeight="1" thickBot="1" thickTop="1">
      <c r="A74" s="52">
        <v>853</v>
      </c>
      <c r="B74" s="74" t="s">
        <v>41</v>
      </c>
      <c r="C74" s="75">
        <f>F75+C78+C82+C80</f>
        <v>5349753</v>
      </c>
      <c r="D74" s="76">
        <f>G75+D78+D82+D80</f>
        <v>5308174</v>
      </c>
      <c r="E74" s="162">
        <f t="shared" si="7"/>
        <v>99.22278654734154</v>
      </c>
      <c r="F74" s="75">
        <f>F75+F78</f>
        <v>3347000</v>
      </c>
      <c r="G74" s="77">
        <f>G75+G78</f>
        <v>3340637</v>
      </c>
      <c r="H74" s="75">
        <f>H75+H78+H82+H80</f>
        <v>2002753</v>
      </c>
      <c r="I74" s="78">
        <f>I75+I78+I82+I80</f>
        <v>1967537</v>
      </c>
    </row>
    <row r="75" spans="1:9" s="73" customFormat="1" ht="19.5" customHeight="1" thickTop="1">
      <c r="A75" s="59">
        <v>85305</v>
      </c>
      <c r="B75" s="79" t="s">
        <v>42</v>
      </c>
      <c r="C75" s="80">
        <f>SUM(C76:C77)</f>
        <v>3347000</v>
      </c>
      <c r="D75" s="81">
        <f>SUM(D76:D77)</f>
        <v>3340637</v>
      </c>
      <c r="E75" s="163">
        <f t="shared" si="7"/>
        <v>99.80988945324171</v>
      </c>
      <c r="F75" s="80">
        <f>SUM(F76:F77)</f>
        <v>3347000</v>
      </c>
      <c r="G75" s="82">
        <f>SUM(G76:G77)</f>
        <v>3340637</v>
      </c>
      <c r="H75" s="164"/>
      <c r="I75" s="165"/>
    </row>
    <row r="76" spans="1:9" s="166" customFormat="1" ht="25.5" customHeight="1">
      <c r="A76" s="66">
        <v>2510</v>
      </c>
      <c r="B76" s="67" t="s">
        <v>47</v>
      </c>
      <c r="C76" s="148">
        <f>F76</f>
        <v>3181000</v>
      </c>
      <c r="D76" s="218">
        <f>G76</f>
        <v>3181000</v>
      </c>
      <c r="E76" s="68">
        <f t="shared" si="7"/>
        <v>100</v>
      </c>
      <c r="F76" s="87">
        <v>3181000</v>
      </c>
      <c r="G76" s="131">
        <v>3181000</v>
      </c>
      <c r="H76" s="87"/>
      <c r="I76" s="124"/>
    </row>
    <row r="77" spans="1:9" s="166" customFormat="1" ht="60.75" customHeight="1">
      <c r="A77" s="66">
        <v>6210</v>
      </c>
      <c r="B77" s="70" t="s">
        <v>52</v>
      </c>
      <c r="C77" s="149">
        <f>F77</f>
        <v>166000</v>
      </c>
      <c r="D77" s="218">
        <f>G77</f>
        <v>159637</v>
      </c>
      <c r="E77" s="68">
        <f t="shared" si="7"/>
        <v>96.16686746987952</v>
      </c>
      <c r="F77" s="149">
        <v>166000</v>
      </c>
      <c r="G77" s="219">
        <v>159637</v>
      </c>
      <c r="H77" s="230"/>
      <c r="I77" s="130"/>
    </row>
    <row r="78" spans="1:9" s="73" customFormat="1" ht="26.25" customHeight="1">
      <c r="A78" s="93">
        <v>85311</v>
      </c>
      <c r="B78" s="94" t="s">
        <v>64</v>
      </c>
      <c r="C78" s="95">
        <f>F78+H78</f>
        <v>199237</v>
      </c>
      <c r="D78" s="96">
        <f>G78+I78</f>
        <v>164400</v>
      </c>
      <c r="E78" s="159">
        <f t="shared" si="7"/>
        <v>82.51479393887682</v>
      </c>
      <c r="F78" s="98"/>
      <c r="G78" s="99"/>
      <c r="H78" s="98">
        <f>H79</f>
        <v>199237</v>
      </c>
      <c r="I78" s="120">
        <f>I79</f>
        <v>164400</v>
      </c>
    </row>
    <row r="79" spans="1:9" s="166" customFormat="1" ht="36.75" customHeight="1">
      <c r="A79" s="66">
        <v>2580</v>
      </c>
      <c r="B79" s="67" t="s">
        <v>65</v>
      </c>
      <c r="C79" s="175">
        <f>F79+H79</f>
        <v>199237</v>
      </c>
      <c r="D79" s="218">
        <f>I79</f>
        <v>164400</v>
      </c>
      <c r="E79" s="68"/>
      <c r="F79" s="87"/>
      <c r="G79" s="131"/>
      <c r="H79" s="132">
        <v>199237</v>
      </c>
      <c r="I79" s="123">
        <v>164400</v>
      </c>
    </row>
    <row r="80" spans="1:9" s="73" customFormat="1" ht="20.25" customHeight="1">
      <c r="A80" s="93">
        <v>85333</v>
      </c>
      <c r="B80" s="94" t="s">
        <v>78</v>
      </c>
      <c r="C80" s="95">
        <f>C81</f>
        <v>1785580</v>
      </c>
      <c r="D80" s="96">
        <f>D81</f>
        <v>1785580</v>
      </c>
      <c r="E80" s="159">
        <f t="shared" si="7"/>
        <v>100</v>
      </c>
      <c r="F80" s="98"/>
      <c r="G80" s="99"/>
      <c r="H80" s="98">
        <f>H81</f>
        <v>1785580</v>
      </c>
      <c r="I80" s="120">
        <f>I81</f>
        <v>1785580</v>
      </c>
    </row>
    <row r="81" spans="1:9" s="166" customFormat="1" ht="51.75" customHeight="1">
      <c r="A81" s="66">
        <v>2320</v>
      </c>
      <c r="B81" s="86" t="s">
        <v>62</v>
      </c>
      <c r="C81" s="175">
        <f>H81</f>
        <v>1785580</v>
      </c>
      <c r="D81" s="218">
        <f>I81</f>
        <v>1785580</v>
      </c>
      <c r="E81" s="68"/>
      <c r="F81" s="87"/>
      <c r="G81" s="131"/>
      <c r="H81" s="194">
        <v>1785580</v>
      </c>
      <c r="I81" s="130">
        <v>1785580</v>
      </c>
    </row>
    <row r="82" spans="1:9" s="166" customFormat="1" ht="18" customHeight="1">
      <c r="A82" s="167">
        <v>85395</v>
      </c>
      <c r="B82" s="168" t="s">
        <v>10</v>
      </c>
      <c r="C82" s="95">
        <f>H82</f>
        <v>17936</v>
      </c>
      <c r="D82" s="96">
        <f>SUM(D83:D86)</f>
        <v>17557</v>
      </c>
      <c r="E82" s="159">
        <f>D82/C82*100</f>
        <v>97.88693131132918</v>
      </c>
      <c r="F82" s="98"/>
      <c r="G82" s="99"/>
      <c r="H82" s="98">
        <f>SUM(H83:H86)</f>
        <v>17936</v>
      </c>
      <c r="I82" s="120">
        <f>SUM(I83:I86)</f>
        <v>17557</v>
      </c>
    </row>
    <row r="83" spans="1:9" s="166" customFormat="1" ht="50.25" customHeight="1">
      <c r="A83" s="66">
        <v>2338</v>
      </c>
      <c r="B83" s="169" t="s">
        <v>66</v>
      </c>
      <c r="C83" s="175">
        <f>H83</f>
        <v>12369</v>
      </c>
      <c r="D83" s="218">
        <f>I83</f>
        <v>11996</v>
      </c>
      <c r="E83" s="68">
        <f>D83/C83*100</f>
        <v>96.98439647505862</v>
      </c>
      <c r="F83" s="87"/>
      <c r="G83" s="131"/>
      <c r="H83" s="132">
        <v>12369</v>
      </c>
      <c r="I83" s="123">
        <v>11996</v>
      </c>
    </row>
    <row r="84" spans="1:9" s="166" customFormat="1" ht="51.75" customHeight="1">
      <c r="A84" s="66">
        <v>2339</v>
      </c>
      <c r="B84" s="169" t="s">
        <v>66</v>
      </c>
      <c r="C84" s="175">
        <f>H84</f>
        <v>166</v>
      </c>
      <c r="D84" s="218">
        <f>I84</f>
        <v>161</v>
      </c>
      <c r="E84" s="68">
        <f>D84/C84*100</f>
        <v>96.98795180722891</v>
      </c>
      <c r="F84" s="87"/>
      <c r="G84" s="131"/>
      <c r="H84" s="87">
        <v>166</v>
      </c>
      <c r="I84" s="124">
        <v>161</v>
      </c>
    </row>
    <row r="85" spans="1:9" s="166" customFormat="1" ht="53.25" customHeight="1">
      <c r="A85" s="66">
        <v>2678</v>
      </c>
      <c r="B85" s="169" t="s">
        <v>74</v>
      </c>
      <c r="C85" s="175">
        <f>H85</f>
        <v>5329</v>
      </c>
      <c r="D85" s="218">
        <f>I85</f>
        <v>5328</v>
      </c>
      <c r="E85" s="68">
        <f>D85/C85*100</f>
        <v>99.981234753237</v>
      </c>
      <c r="F85" s="87"/>
      <c r="G85" s="131"/>
      <c r="H85" s="87">
        <v>5329</v>
      </c>
      <c r="I85" s="124">
        <v>5328</v>
      </c>
    </row>
    <row r="86" spans="1:9" s="166" customFormat="1" ht="53.25" customHeight="1" thickBot="1">
      <c r="A86" s="66">
        <v>2679</v>
      </c>
      <c r="B86" s="169" t="s">
        <v>74</v>
      </c>
      <c r="C86" s="175">
        <f>H86</f>
        <v>72</v>
      </c>
      <c r="D86" s="218">
        <f>I86</f>
        <v>72</v>
      </c>
      <c r="E86" s="68">
        <f>D86/C86*100</f>
        <v>100</v>
      </c>
      <c r="F86" s="87"/>
      <c r="G86" s="131"/>
      <c r="H86" s="234">
        <v>72</v>
      </c>
      <c r="I86" s="241">
        <v>72</v>
      </c>
    </row>
    <row r="87" spans="1:9" s="4" customFormat="1" ht="32.25" customHeight="1" thickBot="1" thickTop="1">
      <c r="A87" s="52">
        <v>854</v>
      </c>
      <c r="B87" s="74" t="s">
        <v>23</v>
      </c>
      <c r="C87" s="75">
        <f>C88+C90</f>
        <v>1271576</v>
      </c>
      <c r="D87" s="76">
        <f>D88+D90</f>
        <v>1271576</v>
      </c>
      <c r="E87" s="162">
        <f t="shared" si="7"/>
        <v>100</v>
      </c>
      <c r="F87" s="75">
        <f>F90</f>
        <v>31000</v>
      </c>
      <c r="G87" s="77">
        <f>G90</f>
        <v>31000</v>
      </c>
      <c r="H87" s="75">
        <f>H88+H90</f>
        <v>1240576</v>
      </c>
      <c r="I87" s="78">
        <f>I88+I90</f>
        <v>1240576</v>
      </c>
    </row>
    <row r="88" spans="1:9" s="4" customFormat="1" ht="28.5" customHeight="1" thickTop="1">
      <c r="A88" s="59">
        <v>85419</v>
      </c>
      <c r="B88" s="79" t="s">
        <v>67</v>
      </c>
      <c r="C88" s="80">
        <f>F88+H88</f>
        <v>1240576</v>
      </c>
      <c r="D88" s="81">
        <f>G88+I88</f>
        <v>1240576</v>
      </c>
      <c r="E88" s="170">
        <f t="shared" si="7"/>
        <v>100</v>
      </c>
      <c r="F88" s="80"/>
      <c r="G88" s="82"/>
      <c r="H88" s="83">
        <f>H89</f>
        <v>1240576</v>
      </c>
      <c r="I88" s="84">
        <f>I89</f>
        <v>1240576</v>
      </c>
    </row>
    <row r="89" spans="1:9" s="73" customFormat="1" ht="29.25" customHeight="1">
      <c r="A89" s="66">
        <v>2540</v>
      </c>
      <c r="B89" s="67" t="s">
        <v>58</v>
      </c>
      <c r="C89" s="87">
        <f>F89+H89</f>
        <v>1240576</v>
      </c>
      <c r="D89" s="88">
        <f>I89</f>
        <v>1240576</v>
      </c>
      <c r="E89" s="68"/>
      <c r="F89" s="87"/>
      <c r="G89" s="131"/>
      <c r="H89" s="91">
        <v>1240576</v>
      </c>
      <c r="I89" s="92">
        <v>1240576</v>
      </c>
    </row>
    <row r="90" spans="1:9" s="171" customFormat="1" ht="16.5" customHeight="1">
      <c r="A90" s="93">
        <v>85495</v>
      </c>
      <c r="B90" s="94" t="s">
        <v>10</v>
      </c>
      <c r="C90" s="98">
        <f>C91</f>
        <v>31000</v>
      </c>
      <c r="D90" s="111">
        <f>D91</f>
        <v>31000</v>
      </c>
      <c r="E90" s="146">
        <f t="shared" si="7"/>
        <v>100</v>
      </c>
      <c r="F90" s="98">
        <f>F91</f>
        <v>31000</v>
      </c>
      <c r="G90" s="99">
        <f>G91</f>
        <v>31000</v>
      </c>
      <c r="H90" s="98"/>
      <c r="I90" s="120"/>
    </row>
    <row r="91" spans="1:9" s="172" customFormat="1" ht="38.25" customHeight="1" thickBot="1">
      <c r="A91" s="66">
        <v>2820</v>
      </c>
      <c r="B91" s="67" t="s">
        <v>19</v>
      </c>
      <c r="C91" s="148">
        <f>F91</f>
        <v>31000</v>
      </c>
      <c r="D91" s="88">
        <f>G91</f>
        <v>31000</v>
      </c>
      <c r="E91" s="68"/>
      <c r="F91" s="87">
        <v>31000</v>
      </c>
      <c r="G91" s="131">
        <v>31000</v>
      </c>
      <c r="H91" s="132"/>
      <c r="I91" s="123"/>
    </row>
    <row r="92" spans="1:9" s="172" customFormat="1" ht="33" customHeight="1" thickBot="1" thickTop="1">
      <c r="A92" s="52">
        <v>900</v>
      </c>
      <c r="B92" s="74" t="s">
        <v>79</v>
      </c>
      <c r="C92" s="54">
        <f>C93+C95</f>
        <v>1485000</v>
      </c>
      <c r="D92" s="76">
        <f>D93</f>
        <v>283335</v>
      </c>
      <c r="E92" s="162">
        <f>D92/C92*100</f>
        <v>19.07979797979798</v>
      </c>
      <c r="F92" s="75">
        <f>F95+F93</f>
        <v>1485000</v>
      </c>
      <c r="G92" s="77">
        <f>G93</f>
        <v>283335</v>
      </c>
      <c r="H92" s="75"/>
      <c r="I92" s="78"/>
    </row>
    <row r="93" spans="1:9" s="172" customFormat="1" ht="17.25" customHeight="1" thickTop="1">
      <c r="A93" s="59">
        <v>90013</v>
      </c>
      <c r="B93" s="79" t="s">
        <v>80</v>
      </c>
      <c r="C93" s="61">
        <f>C94</f>
        <v>285000</v>
      </c>
      <c r="D93" s="81">
        <f>D94</f>
        <v>283335</v>
      </c>
      <c r="E93" s="163">
        <f>D93/C93*100</f>
        <v>99.41578947368421</v>
      </c>
      <c r="F93" s="80">
        <f>F94</f>
        <v>285000</v>
      </c>
      <c r="G93" s="82">
        <f>G94</f>
        <v>283335</v>
      </c>
      <c r="H93" s="80"/>
      <c r="I93" s="195"/>
    </row>
    <row r="94" spans="1:9" s="172" customFormat="1" ht="44.25" customHeight="1">
      <c r="A94" s="66">
        <v>2820</v>
      </c>
      <c r="B94" s="67" t="s">
        <v>14</v>
      </c>
      <c r="C94" s="175">
        <f>F94</f>
        <v>285000</v>
      </c>
      <c r="D94" s="88">
        <f>G94</f>
        <v>283335</v>
      </c>
      <c r="E94" s="68"/>
      <c r="F94" s="87">
        <v>285000</v>
      </c>
      <c r="G94" s="131">
        <v>283335</v>
      </c>
      <c r="H94" s="87"/>
      <c r="I94" s="124"/>
    </row>
    <row r="95" spans="1:9" s="172" customFormat="1" ht="17.25" customHeight="1">
      <c r="A95" s="93">
        <v>90095</v>
      </c>
      <c r="B95" s="94" t="s">
        <v>10</v>
      </c>
      <c r="C95" s="95">
        <f>F95</f>
        <v>1200000</v>
      </c>
      <c r="D95" s="111"/>
      <c r="E95" s="159"/>
      <c r="F95" s="98">
        <f>F96</f>
        <v>1200000</v>
      </c>
      <c r="G95" s="99"/>
      <c r="H95" s="98"/>
      <c r="I95" s="120"/>
    </row>
    <row r="96" spans="1:9" s="172" customFormat="1" ht="54.75" customHeight="1" thickBot="1">
      <c r="A96" s="66">
        <v>6300</v>
      </c>
      <c r="B96" s="67" t="s">
        <v>85</v>
      </c>
      <c r="C96" s="175">
        <f>F96</f>
        <v>1200000</v>
      </c>
      <c r="D96" s="88"/>
      <c r="E96" s="68"/>
      <c r="F96" s="87">
        <v>1200000</v>
      </c>
      <c r="G96" s="131"/>
      <c r="H96" s="87"/>
      <c r="I96" s="124"/>
    </row>
    <row r="97" spans="1:9" s="4" customFormat="1" ht="33.75" customHeight="1" thickBot="1" thickTop="1">
      <c r="A97" s="52">
        <v>921</v>
      </c>
      <c r="B97" s="74" t="s">
        <v>24</v>
      </c>
      <c r="C97" s="75">
        <f>C98+C101+C104+C107+C109+C111+C114+C116</f>
        <v>17751603</v>
      </c>
      <c r="D97" s="76">
        <f>D98+D101+D104+D107+D109+D111</f>
        <v>16920718</v>
      </c>
      <c r="E97" s="162">
        <f t="shared" si="7"/>
        <v>95.31938045257095</v>
      </c>
      <c r="F97" s="75">
        <f>F98+F101+F104+F107+F109+F111+F114+F116</f>
        <v>6192203</v>
      </c>
      <c r="G97" s="77">
        <f>G98+G101+G104+G107+G109+G111+G114</f>
        <v>5849928</v>
      </c>
      <c r="H97" s="75">
        <f>H98+H101+H104+H107+H109+H111</f>
        <v>11559400</v>
      </c>
      <c r="I97" s="78">
        <f>I98+I101+I104+I107+I109+I111</f>
        <v>11539378</v>
      </c>
    </row>
    <row r="98" spans="1:9" s="4" customFormat="1" ht="20.25" customHeight="1" thickTop="1">
      <c r="A98" s="59">
        <v>92105</v>
      </c>
      <c r="B98" s="173" t="s">
        <v>25</v>
      </c>
      <c r="C98" s="83">
        <f>SUM(C99:C100)</f>
        <v>425600</v>
      </c>
      <c r="D98" s="115">
        <f>SUM(D99:D100)</f>
        <v>415612</v>
      </c>
      <c r="E98" s="163">
        <f t="shared" si="7"/>
        <v>97.6531954887218</v>
      </c>
      <c r="F98" s="83">
        <f>SUM(F99:F100)</f>
        <v>425600</v>
      </c>
      <c r="G98" s="116">
        <f>SUM(G99:G100)</f>
        <v>415612</v>
      </c>
      <c r="H98" s="83"/>
      <c r="I98" s="84"/>
    </row>
    <row r="99" spans="1:9" s="174" customFormat="1" ht="39" customHeight="1">
      <c r="A99" s="121">
        <v>2710</v>
      </c>
      <c r="B99" s="122" t="s">
        <v>81</v>
      </c>
      <c r="C99" s="148">
        <f>F99</f>
        <v>200000</v>
      </c>
      <c r="D99" s="227">
        <f>G99</f>
        <v>200000</v>
      </c>
      <c r="E99" s="196">
        <f>D99/C99*100</f>
        <v>100</v>
      </c>
      <c r="F99" s="132">
        <v>200000</v>
      </c>
      <c r="G99" s="228">
        <v>200000</v>
      </c>
      <c r="H99" s="132"/>
      <c r="I99" s="123"/>
    </row>
    <row r="100" spans="1:9" s="174" customFormat="1" ht="43.5" customHeight="1">
      <c r="A100" s="85">
        <v>2820</v>
      </c>
      <c r="B100" s="86" t="s">
        <v>14</v>
      </c>
      <c r="C100" s="149">
        <f>F100</f>
        <v>225600</v>
      </c>
      <c r="D100" s="226">
        <f>G100</f>
        <v>215612</v>
      </c>
      <c r="E100" s="150">
        <f>D100/C100*100</f>
        <v>95.572695035461</v>
      </c>
      <c r="F100" s="194">
        <v>225600</v>
      </c>
      <c r="G100" s="232">
        <v>215612</v>
      </c>
      <c r="H100" s="194"/>
      <c r="I100" s="130"/>
    </row>
    <row r="101" spans="1:9" s="4" customFormat="1" ht="17.25" customHeight="1">
      <c r="A101" s="93">
        <v>92106</v>
      </c>
      <c r="B101" s="94" t="s">
        <v>68</v>
      </c>
      <c r="C101" s="98">
        <f>SUM(C102:C103)</f>
        <v>3199000</v>
      </c>
      <c r="D101" s="111">
        <f>SUM(D102:D103)</f>
        <v>3199000</v>
      </c>
      <c r="E101" s="159">
        <f t="shared" si="7"/>
        <v>100</v>
      </c>
      <c r="F101" s="98"/>
      <c r="G101" s="99"/>
      <c r="H101" s="98">
        <f>SUM(H102:H103)</f>
        <v>3199000</v>
      </c>
      <c r="I101" s="120">
        <f>SUM(I102:I103)</f>
        <v>3199000</v>
      </c>
    </row>
    <row r="102" spans="1:9" s="4" customFormat="1" ht="27.75" customHeight="1">
      <c r="A102" s="66">
        <v>2480</v>
      </c>
      <c r="B102" s="67" t="s">
        <v>39</v>
      </c>
      <c r="C102" s="175">
        <f>SUM(F102:H102)</f>
        <v>3091000</v>
      </c>
      <c r="D102" s="218">
        <f>I102</f>
        <v>3091000</v>
      </c>
      <c r="E102" s="68">
        <f t="shared" si="7"/>
        <v>100</v>
      </c>
      <c r="F102" s="87"/>
      <c r="G102" s="131"/>
      <c r="H102" s="87">
        <v>3091000</v>
      </c>
      <c r="I102" s="124">
        <v>3091000</v>
      </c>
    </row>
    <row r="103" spans="1:9" s="4" customFormat="1" ht="69" customHeight="1">
      <c r="A103" s="66">
        <v>6220</v>
      </c>
      <c r="B103" s="67" t="s">
        <v>43</v>
      </c>
      <c r="C103" s="175">
        <f>SUM(F103:H103)</f>
        <v>108000</v>
      </c>
      <c r="D103" s="218">
        <f>I103</f>
        <v>108000</v>
      </c>
      <c r="E103" s="68">
        <f t="shared" si="7"/>
        <v>100</v>
      </c>
      <c r="F103" s="87"/>
      <c r="G103" s="131"/>
      <c r="H103" s="87">
        <v>108000</v>
      </c>
      <c r="I103" s="124">
        <v>108000</v>
      </c>
    </row>
    <row r="104" spans="1:9" s="4" customFormat="1" ht="23.25" customHeight="1">
      <c r="A104" s="93">
        <v>92108</v>
      </c>
      <c r="B104" s="94" t="s">
        <v>44</v>
      </c>
      <c r="C104" s="98">
        <f>H104</f>
        <v>3402000</v>
      </c>
      <c r="D104" s="111">
        <f>I104</f>
        <v>3397200</v>
      </c>
      <c r="E104" s="159">
        <f t="shared" si="7"/>
        <v>99.85890652557319</v>
      </c>
      <c r="F104" s="98"/>
      <c r="G104" s="99"/>
      <c r="H104" s="98">
        <f>H105+H106</f>
        <v>3402000</v>
      </c>
      <c r="I104" s="120">
        <f>I105+I106</f>
        <v>3397200</v>
      </c>
    </row>
    <row r="105" spans="1:9" s="4" customFormat="1" ht="28.5" customHeight="1">
      <c r="A105" s="66">
        <v>2480</v>
      </c>
      <c r="B105" s="67" t="s">
        <v>39</v>
      </c>
      <c r="C105" s="175">
        <f>SUM(F105:H105)</f>
        <v>3322000</v>
      </c>
      <c r="D105" s="218">
        <f>I105</f>
        <v>3322000</v>
      </c>
      <c r="E105" s="68">
        <f t="shared" si="7"/>
        <v>100</v>
      </c>
      <c r="F105" s="87"/>
      <c r="G105" s="131"/>
      <c r="H105" s="87">
        <v>3322000</v>
      </c>
      <c r="I105" s="124">
        <v>3322000</v>
      </c>
    </row>
    <row r="106" spans="1:9" s="4" customFormat="1" ht="66.75" customHeight="1">
      <c r="A106" s="66">
        <v>6220</v>
      </c>
      <c r="B106" s="67" t="s">
        <v>43</v>
      </c>
      <c r="C106" s="175">
        <f>SUM(F106:H106)</f>
        <v>80000</v>
      </c>
      <c r="D106" s="218">
        <f>I106</f>
        <v>75200</v>
      </c>
      <c r="E106" s="68">
        <f t="shared" si="7"/>
        <v>94</v>
      </c>
      <c r="F106" s="87"/>
      <c r="G106" s="131"/>
      <c r="H106" s="87">
        <v>80000</v>
      </c>
      <c r="I106" s="124">
        <v>75200</v>
      </c>
    </row>
    <row r="107" spans="1:9" s="4" customFormat="1" ht="27.75" customHeight="1">
      <c r="A107" s="93">
        <v>92109</v>
      </c>
      <c r="B107" s="94" t="s">
        <v>48</v>
      </c>
      <c r="C107" s="98">
        <f>SUM(C108:C108)</f>
        <v>3614000</v>
      </c>
      <c r="D107" s="111">
        <f>SUM(D108:D108)</f>
        <v>3597728</v>
      </c>
      <c r="E107" s="159">
        <f t="shared" si="7"/>
        <v>99.54975096845601</v>
      </c>
      <c r="F107" s="98">
        <f>SUM(F108:F108)</f>
        <v>3614000</v>
      </c>
      <c r="G107" s="99">
        <f>SUM(G108:G108)</f>
        <v>3597728</v>
      </c>
      <c r="H107" s="98"/>
      <c r="I107" s="120"/>
    </row>
    <row r="108" spans="1:9" s="73" customFormat="1" ht="27.75" customHeight="1">
      <c r="A108" s="66">
        <v>2480</v>
      </c>
      <c r="B108" s="67" t="s">
        <v>39</v>
      </c>
      <c r="C108" s="175">
        <f>F108</f>
        <v>3614000</v>
      </c>
      <c r="D108" s="218">
        <f>G108</f>
        <v>3597728</v>
      </c>
      <c r="E108" s="68"/>
      <c r="F108" s="87">
        <v>3614000</v>
      </c>
      <c r="G108" s="131">
        <v>3597728</v>
      </c>
      <c r="H108" s="87"/>
      <c r="I108" s="124"/>
    </row>
    <row r="109" spans="1:9" s="4" customFormat="1" ht="17.25" customHeight="1">
      <c r="A109" s="93">
        <v>92116</v>
      </c>
      <c r="B109" s="94" t="s">
        <v>45</v>
      </c>
      <c r="C109" s="98">
        <f>C110</f>
        <v>4043100</v>
      </c>
      <c r="D109" s="111">
        <f>D110</f>
        <v>4028071</v>
      </c>
      <c r="E109" s="146">
        <f t="shared" si="7"/>
        <v>99.62828027998319</v>
      </c>
      <c r="F109" s="98">
        <f>F110</f>
        <v>1368000</v>
      </c>
      <c r="G109" s="99">
        <f>G110</f>
        <v>1368000</v>
      </c>
      <c r="H109" s="98">
        <f>H110</f>
        <v>2675100</v>
      </c>
      <c r="I109" s="120">
        <f>I110</f>
        <v>2660071</v>
      </c>
    </row>
    <row r="110" spans="1:9" s="201" customFormat="1" ht="27" customHeight="1">
      <c r="A110" s="66">
        <v>2480</v>
      </c>
      <c r="B110" s="67" t="s">
        <v>39</v>
      </c>
      <c r="C110" s="175">
        <f>F110+H110</f>
        <v>4043100</v>
      </c>
      <c r="D110" s="218">
        <f>G110+I110</f>
        <v>4028071</v>
      </c>
      <c r="E110" s="68"/>
      <c r="F110" s="87">
        <v>1368000</v>
      </c>
      <c r="G110" s="131">
        <v>1368000</v>
      </c>
      <c r="H110" s="87">
        <v>2675100</v>
      </c>
      <c r="I110" s="124">
        <v>2660071</v>
      </c>
    </row>
    <row r="111" spans="1:9" s="4" customFormat="1" ht="17.25" customHeight="1">
      <c r="A111" s="93">
        <v>92118</v>
      </c>
      <c r="B111" s="94" t="s">
        <v>46</v>
      </c>
      <c r="C111" s="98">
        <f>SUM(C112:C113)</f>
        <v>2283300</v>
      </c>
      <c r="D111" s="111">
        <f>SUM(D112:D113)</f>
        <v>2283107</v>
      </c>
      <c r="E111" s="146">
        <f t="shared" si="7"/>
        <v>99.9915473218587</v>
      </c>
      <c r="F111" s="98"/>
      <c r="G111" s="99"/>
      <c r="H111" s="98">
        <f>SUM(H112:H113)</f>
        <v>2283300</v>
      </c>
      <c r="I111" s="120">
        <f>SUM(I112:I113)</f>
        <v>2283107</v>
      </c>
    </row>
    <row r="112" spans="1:9" s="4" customFormat="1" ht="31.5" customHeight="1">
      <c r="A112" s="66">
        <v>2480</v>
      </c>
      <c r="B112" s="67" t="s">
        <v>39</v>
      </c>
      <c r="C112" s="175">
        <f>SUM(F112:H112)</f>
        <v>1926300</v>
      </c>
      <c r="D112" s="218">
        <f>I112</f>
        <v>1926297</v>
      </c>
      <c r="E112" s="68">
        <f t="shared" si="7"/>
        <v>99.99984426101854</v>
      </c>
      <c r="F112" s="242"/>
      <c r="G112" s="243"/>
      <c r="H112" s="87">
        <v>1926300</v>
      </c>
      <c r="I112" s="124">
        <v>1926297</v>
      </c>
    </row>
    <row r="113" spans="1:9" s="4" customFormat="1" ht="62.25" customHeight="1">
      <c r="A113" s="66">
        <v>6220</v>
      </c>
      <c r="B113" s="67" t="s">
        <v>43</v>
      </c>
      <c r="C113" s="175">
        <f>SUM(F113:H113)</f>
        <v>357000</v>
      </c>
      <c r="D113" s="218">
        <f>I113</f>
        <v>356810</v>
      </c>
      <c r="E113" s="68">
        <f t="shared" si="7"/>
        <v>99.9467787114846</v>
      </c>
      <c r="F113" s="242"/>
      <c r="G113" s="243"/>
      <c r="H113" s="87">
        <v>357000</v>
      </c>
      <c r="I113" s="124">
        <v>356810</v>
      </c>
    </row>
    <row r="114" spans="1:9" s="4" customFormat="1" ht="26.25" customHeight="1">
      <c r="A114" s="93">
        <v>92120</v>
      </c>
      <c r="B114" s="94" t="s">
        <v>82</v>
      </c>
      <c r="C114" s="95">
        <f>C115</f>
        <v>468603</v>
      </c>
      <c r="D114" s="96">
        <f>D115</f>
        <v>468588</v>
      </c>
      <c r="E114" s="159">
        <f>D114/C114*100</f>
        <v>99.9967989961652</v>
      </c>
      <c r="F114" s="202">
        <f>F115</f>
        <v>468603</v>
      </c>
      <c r="G114" s="203">
        <f>G115</f>
        <v>468588</v>
      </c>
      <c r="H114" s="98"/>
      <c r="I114" s="120"/>
    </row>
    <row r="115" spans="1:9" s="4" customFormat="1" ht="65.25" customHeight="1">
      <c r="A115" s="126">
        <v>2720</v>
      </c>
      <c r="B115" s="106" t="s">
        <v>83</v>
      </c>
      <c r="C115" s="145">
        <f>F115</f>
        <v>468603</v>
      </c>
      <c r="D115" s="231">
        <f>G115</f>
        <v>468588</v>
      </c>
      <c r="E115" s="146"/>
      <c r="F115" s="244">
        <v>468603</v>
      </c>
      <c r="G115" s="245">
        <v>468588</v>
      </c>
      <c r="H115" s="91"/>
      <c r="I115" s="92"/>
    </row>
    <row r="116" spans="1:9" s="4" customFormat="1" ht="20.25" customHeight="1">
      <c r="A116" s="93">
        <v>92195</v>
      </c>
      <c r="B116" s="94" t="s">
        <v>10</v>
      </c>
      <c r="C116" s="95">
        <f>C117</f>
        <v>316000</v>
      </c>
      <c r="D116" s="96"/>
      <c r="E116" s="159"/>
      <c r="F116" s="202">
        <f>F117</f>
        <v>316000</v>
      </c>
      <c r="G116" s="203"/>
      <c r="H116" s="98"/>
      <c r="I116" s="120"/>
    </row>
    <row r="117" spans="1:9" s="4" customFormat="1" ht="27.75" customHeight="1" thickBot="1">
      <c r="A117" s="66">
        <v>2480</v>
      </c>
      <c r="B117" s="67" t="s">
        <v>39</v>
      </c>
      <c r="C117" s="175">
        <f>F117</f>
        <v>316000</v>
      </c>
      <c r="D117" s="218"/>
      <c r="E117" s="68"/>
      <c r="F117" s="246">
        <v>316000</v>
      </c>
      <c r="G117" s="247"/>
      <c r="H117" s="87"/>
      <c r="I117" s="124"/>
    </row>
    <row r="118" spans="1:9" s="4" customFormat="1" ht="28.5" customHeight="1" thickBot="1" thickTop="1">
      <c r="A118" s="52">
        <v>926</v>
      </c>
      <c r="B118" s="74" t="s">
        <v>26</v>
      </c>
      <c r="C118" s="75">
        <f>F118+H118</f>
        <v>4338000</v>
      </c>
      <c r="D118" s="76">
        <f>G118+I118</f>
        <v>4337938</v>
      </c>
      <c r="E118" s="162">
        <f t="shared" si="7"/>
        <v>99.99857076994006</v>
      </c>
      <c r="F118" s="75">
        <f>F119+F121</f>
        <v>4338000</v>
      </c>
      <c r="G118" s="77">
        <f>G119+G121</f>
        <v>4337938</v>
      </c>
      <c r="H118" s="75"/>
      <c r="I118" s="78"/>
    </row>
    <row r="119" spans="1:9" s="4" customFormat="1" ht="26.25" customHeight="1" thickTop="1">
      <c r="A119" s="59">
        <v>92605</v>
      </c>
      <c r="B119" s="79" t="s">
        <v>27</v>
      </c>
      <c r="C119" s="80">
        <f>C120</f>
        <v>3788000</v>
      </c>
      <c r="D119" s="81">
        <f>D120</f>
        <v>3787938</v>
      </c>
      <c r="E119" s="261">
        <f t="shared" si="7"/>
        <v>99.99836325237592</v>
      </c>
      <c r="F119" s="80">
        <f>F120</f>
        <v>3788000</v>
      </c>
      <c r="G119" s="82">
        <f>G120</f>
        <v>3787938</v>
      </c>
      <c r="H119" s="80"/>
      <c r="I119" s="195"/>
    </row>
    <row r="120" spans="1:9" s="73" customFormat="1" ht="44.25" customHeight="1">
      <c r="A120" s="66">
        <v>2820</v>
      </c>
      <c r="B120" s="67" t="s">
        <v>19</v>
      </c>
      <c r="C120" s="175">
        <f aca="true" t="shared" si="8" ref="C120:D122">F120</f>
        <v>3788000</v>
      </c>
      <c r="D120" s="218">
        <f t="shared" si="8"/>
        <v>3787938</v>
      </c>
      <c r="E120" s="68"/>
      <c r="F120" s="87">
        <v>3788000</v>
      </c>
      <c r="G120" s="131">
        <v>3787938</v>
      </c>
      <c r="H120" s="194"/>
      <c r="I120" s="130"/>
    </row>
    <row r="121" spans="1:9" s="4" customFormat="1" ht="17.25" customHeight="1">
      <c r="A121" s="93">
        <v>92695</v>
      </c>
      <c r="B121" s="94" t="s">
        <v>10</v>
      </c>
      <c r="C121" s="95">
        <f t="shared" si="8"/>
        <v>550000</v>
      </c>
      <c r="D121" s="96">
        <f t="shared" si="8"/>
        <v>550000</v>
      </c>
      <c r="E121" s="146">
        <f t="shared" si="7"/>
        <v>100</v>
      </c>
      <c r="F121" s="98">
        <f>SUM(F122:F123)</f>
        <v>550000</v>
      </c>
      <c r="G121" s="99">
        <f>SUM(G122:G123)</f>
        <v>550000</v>
      </c>
      <c r="H121" s="98"/>
      <c r="I121" s="120"/>
    </row>
    <row r="122" spans="1:9" s="172" customFormat="1" ht="40.5" customHeight="1">
      <c r="A122" s="204">
        <v>2820</v>
      </c>
      <c r="B122" s="122" t="s">
        <v>19</v>
      </c>
      <c r="C122" s="175">
        <f t="shared" si="8"/>
        <v>485000</v>
      </c>
      <c r="D122" s="218">
        <f t="shared" si="8"/>
        <v>485000</v>
      </c>
      <c r="E122" s="68">
        <f t="shared" si="7"/>
        <v>100</v>
      </c>
      <c r="F122" s="87">
        <v>485000</v>
      </c>
      <c r="G122" s="131">
        <v>485000</v>
      </c>
      <c r="H122" s="132"/>
      <c r="I122" s="123"/>
    </row>
    <row r="123" spans="1:9" s="172" customFormat="1" ht="63.75" customHeight="1" thickBot="1">
      <c r="A123" s="204">
        <v>6230</v>
      </c>
      <c r="B123" s="152" t="s">
        <v>84</v>
      </c>
      <c r="C123" s="175">
        <f>F123</f>
        <v>65000</v>
      </c>
      <c r="D123" s="218">
        <f>G123</f>
        <v>65000</v>
      </c>
      <c r="E123" s="68">
        <f>D123/C123*100</f>
        <v>100</v>
      </c>
      <c r="F123" s="87">
        <v>65000</v>
      </c>
      <c r="G123" s="131">
        <v>65000</v>
      </c>
      <c r="H123" s="87"/>
      <c r="I123" s="124"/>
    </row>
    <row r="124" spans="1:9" s="4" customFormat="1" ht="36" customHeight="1" thickTop="1">
      <c r="A124" s="176"/>
      <c r="B124" s="177" t="s">
        <v>1</v>
      </c>
      <c r="C124" s="178">
        <f>C7+C10+C18+C24+C29+C49+C54+C62+C74+C97+C118+C87+C14</f>
        <v>63980007</v>
      </c>
      <c r="D124" s="179">
        <f>D7+D10+D18+D24+D29+D49+D54+D62+D74+D97+D118+D87+D14</f>
        <v>62814675</v>
      </c>
      <c r="E124" s="180">
        <f t="shared" si="7"/>
        <v>98.17859976164117</v>
      </c>
      <c r="F124" s="178">
        <f>F7+F10+F18+F24+F29+F49+F54+F62+F74+F97+F118+F87+F14+F92</f>
        <v>41751629</v>
      </c>
      <c r="G124" s="181">
        <f>G7+G10+G18+G24+G29+G49+G54+G62+G74+G97+G118+G87+G14+G92</f>
        <v>39927358</v>
      </c>
      <c r="H124" s="178">
        <f>H10+H14+H18+H24+H29+H54+H62+H74+H97+H118+H87</f>
        <v>23713378</v>
      </c>
      <c r="I124" s="182">
        <f>I10+I14+I18+I24+I29+I54+I62+I74+I97+I118+I87</f>
        <v>23639240</v>
      </c>
    </row>
    <row r="125" spans="1:9" ht="9.75" customHeight="1">
      <c r="A125" s="183"/>
      <c r="B125" s="184" t="s">
        <v>69</v>
      </c>
      <c r="C125" s="248"/>
      <c r="D125" s="249"/>
      <c r="E125" s="258"/>
      <c r="F125" s="248"/>
      <c r="G125" s="250"/>
      <c r="H125" s="248"/>
      <c r="I125" s="251"/>
    </row>
    <row r="126" spans="1:9" ht="16.5" customHeight="1">
      <c r="A126" s="183"/>
      <c r="B126" s="184" t="s">
        <v>70</v>
      </c>
      <c r="C126" s="252">
        <f>F126+H126</f>
        <v>62571107</v>
      </c>
      <c r="D126" s="253">
        <f>G126+I126</f>
        <v>61884097</v>
      </c>
      <c r="E126" s="185">
        <f>D126/C126*100</f>
        <v>98.90203317003805</v>
      </c>
      <c r="F126" s="252">
        <f>F124-F127</f>
        <v>39799329</v>
      </c>
      <c r="G126" s="259">
        <f>G124-G127</f>
        <v>39181467</v>
      </c>
      <c r="H126" s="252">
        <f>H124-H127</f>
        <v>22771778</v>
      </c>
      <c r="I126" s="254">
        <f>I124-I127</f>
        <v>22702630</v>
      </c>
    </row>
    <row r="127" spans="1:9" ht="18.75" customHeight="1" thickBot="1">
      <c r="A127" s="186"/>
      <c r="B127" s="187" t="s">
        <v>71</v>
      </c>
      <c r="C127" s="255">
        <f>F127+H127</f>
        <v>2893900</v>
      </c>
      <c r="D127" s="256">
        <f>G127+I127</f>
        <v>1682501</v>
      </c>
      <c r="E127" s="188">
        <f>D127/C127*100</f>
        <v>58.13956943916514</v>
      </c>
      <c r="F127" s="255">
        <f>F17+F37+F77+F21+F26+F61+F96+F103+F106+F113+F123</f>
        <v>1952300</v>
      </c>
      <c r="G127" s="260">
        <f>G17+G37+G77+G21+G26+G61+G96+G103+G106+G113+G123</f>
        <v>745891</v>
      </c>
      <c r="H127" s="255">
        <f>H17+H37+H77+H21+H26+H61+H96+H103+H106+H113+H123</f>
        <v>941600</v>
      </c>
      <c r="I127" s="257">
        <f>I17+I37+I77+I21+I26+I61+I96+I103+I106+I113+I123</f>
        <v>936610</v>
      </c>
    </row>
    <row r="128" spans="1:9" ht="15.75">
      <c r="A128" s="189" t="s">
        <v>89</v>
      </c>
      <c r="B128" s="190"/>
      <c r="C128" s="191"/>
      <c r="D128" s="191"/>
      <c r="E128" s="191"/>
      <c r="F128" s="191"/>
      <c r="G128" s="191"/>
      <c r="H128" s="191"/>
      <c r="I128" s="192"/>
    </row>
    <row r="129" spans="1:9" ht="15.75">
      <c r="A129" s="189" t="s">
        <v>87</v>
      </c>
      <c r="B129" s="193"/>
      <c r="C129" s="191"/>
      <c r="D129" s="191"/>
      <c r="E129" s="191"/>
      <c r="F129" s="191"/>
      <c r="G129" s="191"/>
      <c r="H129" s="191"/>
      <c r="I129" s="192"/>
    </row>
    <row r="130" spans="1:9" ht="15.75">
      <c r="A130" s="189" t="s">
        <v>88</v>
      </c>
      <c r="B130" s="193"/>
      <c r="C130" s="191"/>
      <c r="D130" s="191"/>
      <c r="E130" s="191"/>
      <c r="F130" s="191"/>
      <c r="G130" s="191"/>
      <c r="H130" s="191"/>
      <c r="I130" s="192"/>
    </row>
    <row r="131" spans="2:9" ht="15.75">
      <c r="B131" s="193"/>
      <c r="C131" s="191"/>
      <c r="D131" s="191"/>
      <c r="E131" s="191"/>
      <c r="F131" s="191"/>
      <c r="G131" s="191"/>
      <c r="H131" s="191"/>
      <c r="I131" s="192"/>
    </row>
    <row r="132" spans="2:9" ht="15.75">
      <c r="B132" s="193"/>
      <c r="C132" s="191"/>
      <c r="D132" s="191"/>
      <c r="E132" s="191"/>
      <c r="F132" s="191"/>
      <c r="G132" s="191"/>
      <c r="H132" s="191"/>
      <c r="I132" s="192"/>
    </row>
    <row r="133" spans="2:9" ht="15.75">
      <c r="B133" s="193"/>
      <c r="C133" s="191"/>
      <c r="D133" s="191"/>
      <c r="E133" s="191"/>
      <c r="F133" s="191"/>
      <c r="G133" s="191"/>
      <c r="H133" s="191"/>
      <c r="I133" s="192"/>
    </row>
    <row r="134" spans="2:9" ht="15.75">
      <c r="B134" s="193"/>
      <c r="C134" s="191"/>
      <c r="D134" s="191"/>
      <c r="E134" s="191"/>
      <c r="F134" s="191"/>
      <c r="G134" s="191"/>
      <c r="H134" s="191"/>
      <c r="I134" s="192"/>
    </row>
    <row r="135" spans="2:9" ht="15.75">
      <c r="B135" s="193"/>
      <c r="C135" s="191"/>
      <c r="D135" s="191"/>
      <c r="E135" s="191"/>
      <c r="F135" s="191"/>
      <c r="G135" s="191"/>
      <c r="H135" s="191"/>
      <c r="I135" s="192"/>
    </row>
    <row r="136" spans="2:9" ht="15.75">
      <c r="B136" s="193"/>
      <c r="C136" s="191"/>
      <c r="D136" s="191"/>
      <c r="E136" s="191"/>
      <c r="F136" s="191"/>
      <c r="G136" s="191"/>
      <c r="H136" s="191"/>
      <c r="I136" s="192"/>
    </row>
    <row r="137" spans="2:9" ht="15.75">
      <c r="B137" s="193"/>
      <c r="C137" s="191"/>
      <c r="D137" s="191"/>
      <c r="E137" s="191"/>
      <c r="F137" s="191"/>
      <c r="G137" s="191"/>
      <c r="H137" s="191"/>
      <c r="I137" s="192"/>
    </row>
    <row r="138" spans="2:9" ht="15.75">
      <c r="B138" s="193"/>
      <c r="C138" s="191"/>
      <c r="D138" s="191"/>
      <c r="E138" s="191"/>
      <c r="F138" s="191"/>
      <c r="G138" s="191"/>
      <c r="H138" s="191"/>
      <c r="I138" s="192"/>
    </row>
    <row r="139" spans="2:9" ht="15.75">
      <c r="B139" s="193"/>
      <c r="C139" s="191"/>
      <c r="D139" s="191"/>
      <c r="E139" s="191"/>
      <c r="F139" s="191"/>
      <c r="G139" s="191"/>
      <c r="H139" s="191"/>
      <c r="I139" s="192"/>
    </row>
    <row r="140" spans="2:9" ht="15.75">
      <c r="B140" s="193"/>
      <c r="C140" s="191"/>
      <c r="D140" s="191"/>
      <c r="E140" s="191"/>
      <c r="F140" s="191"/>
      <c r="G140" s="191"/>
      <c r="H140" s="191"/>
      <c r="I140" s="192"/>
    </row>
    <row r="141" spans="2:9" ht="15.75">
      <c r="B141" s="193"/>
      <c r="C141" s="191"/>
      <c r="D141" s="191"/>
      <c r="E141" s="191"/>
      <c r="F141" s="191"/>
      <c r="G141" s="191"/>
      <c r="H141" s="191"/>
      <c r="I141" s="192"/>
    </row>
    <row r="142" spans="2:9" ht="15.75">
      <c r="B142" s="193"/>
      <c r="C142" s="191"/>
      <c r="D142" s="191"/>
      <c r="E142" s="191"/>
      <c r="F142" s="191"/>
      <c r="G142" s="191"/>
      <c r="H142" s="191"/>
      <c r="I142" s="192"/>
    </row>
    <row r="143" spans="2:9" ht="15.75">
      <c r="B143" s="193"/>
      <c r="C143" s="191"/>
      <c r="D143" s="191"/>
      <c r="E143" s="191"/>
      <c r="F143" s="191"/>
      <c r="G143" s="191"/>
      <c r="H143" s="191"/>
      <c r="I143" s="192"/>
    </row>
    <row r="144" spans="2:9" ht="15.75">
      <c r="B144" s="193"/>
      <c r="C144" s="191"/>
      <c r="D144" s="191"/>
      <c r="E144" s="191"/>
      <c r="F144" s="191"/>
      <c r="G144" s="191"/>
      <c r="H144" s="191"/>
      <c r="I144" s="192"/>
    </row>
    <row r="145" spans="2:9" ht="15.75">
      <c r="B145" s="193"/>
      <c r="C145" s="191"/>
      <c r="D145" s="191"/>
      <c r="E145" s="191"/>
      <c r="F145" s="191"/>
      <c r="G145" s="191"/>
      <c r="H145" s="191"/>
      <c r="I145" s="192"/>
    </row>
    <row r="146" spans="2:9" ht="15.75">
      <c r="B146" s="193"/>
      <c r="C146" s="191"/>
      <c r="D146" s="191"/>
      <c r="E146" s="191"/>
      <c r="F146" s="191"/>
      <c r="G146" s="191"/>
      <c r="H146" s="191"/>
      <c r="I146" s="192"/>
    </row>
    <row r="147" spans="2:9" ht="15.75">
      <c r="B147" s="193"/>
      <c r="C147" s="191"/>
      <c r="D147" s="191"/>
      <c r="E147" s="191"/>
      <c r="F147" s="191"/>
      <c r="G147" s="191"/>
      <c r="H147" s="191"/>
      <c r="I147" s="192"/>
    </row>
    <row r="148" spans="2:8" ht="15.75">
      <c r="B148" s="193"/>
      <c r="C148" s="191"/>
      <c r="D148" s="191"/>
      <c r="E148" s="191"/>
      <c r="F148" s="191"/>
      <c r="G148" s="191"/>
      <c r="H148" s="191"/>
    </row>
    <row r="149" spans="2:8" ht="15.75">
      <c r="B149" s="193"/>
      <c r="C149" s="191"/>
      <c r="D149" s="191"/>
      <c r="E149" s="191"/>
      <c r="F149" s="191"/>
      <c r="G149" s="191"/>
      <c r="H149" s="191"/>
    </row>
    <row r="150" spans="2:8" ht="15.75">
      <c r="B150" s="193"/>
      <c r="C150" s="191"/>
      <c r="D150" s="191"/>
      <c r="E150" s="191"/>
      <c r="F150" s="191"/>
      <c r="G150" s="191"/>
      <c r="H150" s="191"/>
    </row>
    <row r="151" spans="2:8" ht="15.75">
      <c r="B151" s="193"/>
      <c r="C151" s="191"/>
      <c r="D151" s="191"/>
      <c r="E151" s="191"/>
      <c r="F151" s="191"/>
      <c r="G151" s="191"/>
      <c r="H151" s="191"/>
    </row>
  </sheetData>
  <mergeCells count="5">
    <mergeCell ref="H4:I4"/>
    <mergeCell ref="B4:B5"/>
    <mergeCell ref="A4:A5"/>
    <mergeCell ref="C4:E4"/>
    <mergeCell ref="F4:G4"/>
  </mergeCells>
  <printOptions horizontalCentered="1"/>
  <pageMargins left="0.2362204724409449" right="0" top="0.984251968503937" bottom="0.5511811023622047" header="0.5118110236220472" footer="0.5118110236220472"/>
  <pageSetup firstPageNumber="115" useFirstPageNumber="1" horizontalDpi="600" verticalDpi="600" orientation="portrait" paperSize="9" scale="95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Szpak</dc:creator>
  <cp:keywords/>
  <dc:description/>
  <cp:lastModifiedBy>sulewska</cp:lastModifiedBy>
  <cp:lastPrinted>2010-03-17T14:43:42Z</cp:lastPrinted>
  <dcterms:created xsi:type="dcterms:W3CDTF">2007-01-18T13:10:48Z</dcterms:created>
  <dcterms:modified xsi:type="dcterms:W3CDTF">2010-04-27T11:53:30Z</dcterms:modified>
  <cp:category/>
  <cp:version/>
  <cp:contentType/>
  <cp:contentStatus/>
</cp:coreProperties>
</file>