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815" windowWidth="18315" windowHeight="74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<sst xmlns="http://schemas.openxmlformats.org/spreadsheetml/2006/main" count="130" uniqueCount="79">
  <si>
    <t xml:space="preserve">REALIZACJA  PLANU  WYDATKÓW  MIASTA  KOSZALINA  ZA  2009  ROK                                                                                                               </t>
  </si>
  <si>
    <t xml:space="preserve">            wg działów klasyfikacji budżetowej z podziałem na zadania własne, zlecone i porozumienia z organami administracji rządowej</t>
  </si>
  <si>
    <t>Tabela nr 2</t>
  </si>
  <si>
    <t>w złotych</t>
  </si>
  <si>
    <t>Dział</t>
  </si>
  <si>
    <t>WYSZCZEGÓLNIENIE</t>
  </si>
  <si>
    <t xml:space="preserve">Wykonanie  2008 r.                           </t>
  </si>
  <si>
    <t>OGÓŁEM</t>
  </si>
  <si>
    <t xml:space="preserve">GMINA </t>
  </si>
  <si>
    <t>POWIAT</t>
  </si>
  <si>
    <t xml:space="preserve">Plan </t>
  </si>
  <si>
    <t xml:space="preserve">Wykonanie                      </t>
  </si>
  <si>
    <t>Dynamika         
5 : 3</t>
  </si>
  <si>
    <t>% 
wyk.</t>
  </si>
  <si>
    <t>Struktura     %</t>
  </si>
  <si>
    <t>Plan</t>
  </si>
  <si>
    <t xml:space="preserve">Wykonanie                        </t>
  </si>
  <si>
    <t>% wyk.</t>
  </si>
  <si>
    <t xml:space="preserve">Wykonanie                  </t>
  </si>
  <si>
    <t>010</t>
  </si>
  <si>
    <t>ROLNICTWO I ŁOWIECTWO</t>
  </si>
  <si>
    <t>własne</t>
  </si>
  <si>
    <t>zlecone</t>
  </si>
  <si>
    <t>020</t>
  </si>
  <si>
    <t>LEŚNICTWO</t>
  </si>
  <si>
    <t>500</t>
  </si>
  <si>
    <t>HANDEL</t>
  </si>
  <si>
    <t>600</t>
  </si>
  <si>
    <t>TRANSPORT I ŁĄCZNOŚĆ</t>
  </si>
  <si>
    <t>w tym na podstawie porozumień z j.s.t.</t>
  </si>
  <si>
    <t>porozumienia z organami administracji rządowej</t>
  </si>
  <si>
    <t>630</t>
  </si>
  <si>
    <t>TURYSTYKA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</si>
  <si>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</si>
  <si>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</si>
  <si>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</si>
  <si>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</si>
  <si>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</si>
  <si>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</si>
  <si>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</si>
  <si>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</si>
  <si>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752</t>
  </si>
  <si>
    <t>OBRONA NARODOWA</t>
  </si>
  <si>
    <t>*</t>
  </si>
  <si>
    <t>754</t>
  </si>
  <si>
    <t>BEZPIECZEŃSTWO PUBLICZNE I OCHRONA PRZECIWPOŻAROWA</t>
  </si>
  <si>
    <t>756</t>
  </si>
  <si>
    <t>DOCHODY OD OSÓB PRAWNYCH, OD OSÓB FIZYCZNYCH I OD INNYCH JEDNOSTEK NIEPOSIADAJĄCYCH OSOBOWOŚCI PRAWNEJ ORAZ WYDATKI ZWIĄZANE Z ICH POBOREM</t>
  </si>
  <si>
    <t>757</t>
  </si>
  <si>
    <t>OBSŁUGA DŁUGU PUBLICZNEGO</t>
  </si>
  <si>
    <t>758</t>
  </si>
  <si>
    <t>RÓŻNE ROZLICZENIA</t>
  </si>
  <si>
    <t>801</t>
  </si>
  <si>
    <t>OŚWIATA I WYCHOWANIE</t>
  </si>
  <si>
    <t>803</t>
  </si>
  <si>
    <t>SZKOLNICTWO WYŻSZE</t>
  </si>
  <si>
    <t>851</t>
  </si>
  <si>
    <t>OCHRONA ZDROWIA</t>
  </si>
  <si>
    <t>852</t>
  </si>
  <si>
    <t>POMOC SPOŁECZNA</t>
  </si>
  <si>
    <t>w tym:  na podstawie porozumień z j.s.t.</t>
  </si>
  <si>
    <t>853</t>
  </si>
  <si>
    <t>POZOSTAŁE ZADANIA W ZAKRESIE POLITYKI SPOŁECZNEJ</t>
  </si>
  <si>
    <t>854</t>
  </si>
  <si>
    <t>EDUKACYJNA OPIEKA WYCHOWAWCZA</t>
  </si>
  <si>
    <t>900</t>
  </si>
  <si>
    <t>GOSPODARKA KOMUNALNA I OCHRONA ŚRODOWISKA</t>
  </si>
  <si>
    <t>921</t>
  </si>
  <si>
    <t>KULTURA I OCHRONA DZIEDZICTWA NARODOWEGO</t>
  </si>
  <si>
    <t>926</t>
  </si>
  <si>
    <t>KULTURA FIZYCZNA I SPORT</t>
  </si>
  <si>
    <t>z tego:</t>
  </si>
  <si>
    <t>zadania własne</t>
  </si>
  <si>
    <t>w tym: na podstawie porozumień z j.s.t.</t>
  </si>
  <si>
    <t>zadania zlecone</t>
  </si>
  <si>
    <t>zadania realizowane na podstawie porozumień z organ. admin. rządowej</t>
  </si>
  <si>
    <t>Autor dokumentu: Anna Żyła</t>
  </si>
  <si>
    <t>Wprowadził do BIP: Agnieszka Sulewska</t>
  </si>
  <si>
    <t>Data wprowadzenia do BIP: 27.04.2010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</si>
</sst>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25">
    <font>
      <sz val="10"/>
      <name val="Calibri"/>
      <family val="0"/>
    </font>
    <font>
      <b/>
      <sz val="10"/>
      <name val="Calibri"/>
      <family val="2"/>
    </font>
    <font>
      <i/>
      <sz val="10"/>
      <name val="Calibri"/>
      <family val="2"/>
    </font>
    <font>
      <b/>
      <sz val="14"/>
      <name val="Calibri"/>
      <family val="2"/>
    </font>
    <font>
      <b/>
      <sz val="15"/>
      <name val="Calibri"/>
      <family val="2"/>
    </font>
    <font>
      <sz val="15"/>
      <name val="Calibri"/>
      <family val="2"/>
    </font>
    <font>
      <i/>
      <sz val="15"/>
      <name val="Calibri"/>
      <family val="2"/>
    </font>
    <font>
      <b/>
      <sz val="13"/>
      <name val="Calibri"/>
      <family val="2"/>
    </font>
    <font>
      <b/>
      <sz val="11"/>
      <name val="Calibri"/>
      <family val="2"/>
    </font>
    <font>
      <b/>
      <sz val="7"/>
      <name val="Calibri"/>
      <family val="2"/>
    </font>
    <font>
      <b/>
      <i/>
      <sz val="8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b/>
      <i/>
      <sz val="13"/>
      <name val="Calibri"/>
      <family val="2"/>
    </font>
    <font>
      <b/>
      <i/>
      <sz val="12"/>
      <name val="Calibri"/>
      <family val="2"/>
    </font>
    <font>
      <sz val="8"/>
      <name val="Calibri"/>
      <family val="2"/>
    </font>
    <font>
      <b/>
      <i/>
      <sz val="9"/>
      <name val="Calibri"/>
      <family val="2"/>
    </font>
    <font>
      <i/>
      <sz val="8"/>
      <name val="Calibri"/>
      <family val="2"/>
    </font>
    <font>
      <b/>
      <sz val="9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i/>
      <sz val="9"/>
      <name val="Calibri"/>
      <family val="2"/>
    </font>
    <font>
      <i/>
      <sz val="11"/>
      <name val="Calibri"/>
      <family val="2"/>
    </font>
    <font>
      <i/>
      <sz val="10"/>
      <color indexed="10"/>
      <name val="Calibri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/>
    </xf>
    <xf numFmtId="0" fontId="0" fillId="0" borderId="0" xfId="0" applyFont="1" applyBorder="1" applyAlignment="1">
      <alignment/>
    </xf>
    <xf numFmtId="165" fontId="3" fillId="0" borderId="0" xfId="0" applyFont="1" applyAlignment="1">
      <alignment horizontal="centerContinuous" vertical="center" wrapText="1"/>
    </xf>
    <xf numFmtId="165" fontId="4" fillId="0" borderId="0" xfId="0" applyFont="1" applyAlignment="1">
      <alignment horizontal="centerContinuous" vertical="center" wrapText="1"/>
    </xf>
    <xf numFmtId="165" fontId="5" fillId="0" borderId="0" xfId="0" applyFont="1" applyAlignment="1">
      <alignment horizontal="centerContinuous" vertical="center" wrapText="1"/>
    </xf>
    <xf numFmtId="164" fontId="6" fillId="0" borderId="0" xfId="0" applyFont="1" applyAlignment="1">
      <alignment horizontal="centerContinuous" vertical="center" wrapText="1"/>
    </xf>
    <xf numFmtId="164" fontId="5" fillId="0" borderId="0" xfId="0" applyFont="1" applyAlignment="1">
      <alignment horizontal="centerContinuous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5" fontId="7" fillId="0" borderId="0" xfId="0" applyFont="1" applyAlignment="1">
      <alignment horizontal="centerContinuous" vertical="center" wrapText="1"/>
    </xf>
    <xf numFmtId="165" fontId="1" fillId="0" borderId="0" xfId="0" applyFont="1" applyAlignment="1">
      <alignment horizontal="centerContinuous" vertical="center" wrapText="1"/>
    </xf>
    <xf numFmtId="165" fontId="0" fillId="0" borderId="0" xfId="0" applyFont="1" applyAlignment="1">
      <alignment horizontal="centerContinuous"/>
    </xf>
    <xf numFmtId="165" fontId="0" fillId="0" borderId="0" xfId="0" applyFont="1" applyAlignment="1">
      <alignment horizontal="centerContinuous" wrapText="1"/>
    </xf>
    <xf numFmtId="165" fontId="0" fillId="0" borderId="0" xfId="0" applyFont="1" applyBorder="1" applyAlignment="1">
      <alignment horizontal="centerContinuous"/>
    </xf>
    <xf numFmtId="165" fontId="0" fillId="0" borderId="0" xfId="0" applyFont="1" applyAlignment="1">
      <alignment horizontal="centerContinuous"/>
    </xf>
    <xf numFmtId="164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 vertical="top"/>
    </xf>
    <xf numFmtId="164" fontId="2" fillId="0" borderId="0" xfId="0" applyFont="1" applyBorder="1" applyAlignment="1">
      <alignment horizontal="centerContinuous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Continuous"/>
    </xf>
    <xf numFmtId="165" fontId="8" fillId="0" borderId="1" xfId="0" applyFont="1" applyBorder="1" applyAlignment="1">
      <alignment horizontal="center" vertical="center"/>
    </xf>
    <xf numFmtId="165" fontId="8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5" fontId="3" fillId="0" borderId="4" xfId="0" applyFont="1" applyBorder="1" applyAlignment="1">
      <alignment horizontal="centerContinuous" vertical="center" wrapText="1"/>
    </xf>
    <xf numFmtId="165" fontId="9" fillId="0" borderId="5" xfId="0" applyFont="1" applyBorder="1" applyAlignment="1">
      <alignment horizontal="centerContinuous" vertical="center" wrapText="1"/>
    </xf>
    <xf numFmtId="164" fontId="10" fillId="0" borderId="5" xfId="0" applyFont="1" applyBorder="1" applyAlignment="1">
      <alignment horizontal="centerContinuous" vertical="center" wrapText="1"/>
    </xf>
    <xf numFmtId="164" fontId="11" fillId="0" borderId="6" xfId="0" applyFont="1" applyBorder="1" applyAlignment="1">
      <alignment horizontal="centerContinuous" vertical="center" wrapText="1"/>
    </xf>
    <xf numFmtId="165" fontId="12" fillId="0" borderId="5" xfId="0" applyFont="1" applyBorder="1" applyAlignment="1">
      <alignment horizontal="centerContinuous" vertical="center" wrapText="1"/>
    </xf>
    <xf numFmtId="165" fontId="7" fillId="0" borderId="5" xfId="0" applyFont="1" applyBorder="1" applyAlignment="1">
      <alignment horizontal="centerContinuous" vertical="center" wrapText="1"/>
    </xf>
    <xf numFmtId="164" fontId="13" fillId="0" borderId="6" xfId="0" applyFont="1" applyBorder="1" applyAlignment="1">
      <alignment horizontal="centerContinuous" vertical="center" wrapText="1"/>
    </xf>
    <xf numFmtId="165" fontId="7" fillId="0" borderId="5" xfId="0" applyFont="1" applyBorder="1" applyAlignment="1">
      <alignment horizontal="centerContinuous" vertical="center" wrapText="1"/>
    </xf>
    <xf numFmtId="164" fontId="14" fillId="0" borderId="7" xfId="0" applyFont="1" applyBorder="1" applyAlignment="1">
      <alignment horizontal="centerContinuous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5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3" fontId="15" fillId="0" borderId="16" xfId="0" applyFont="1" applyBorder="1" applyAlignment="1">
      <alignment horizontal="center" vertical="center"/>
    </xf>
    <xf numFmtId="3" fontId="15" fillId="0" borderId="17" xfId="0" applyFont="1" applyBorder="1" applyAlignment="1">
      <alignment horizontal="center" vertical="center" wrapText="1"/>
    </xf>
    <xf numFmtId="3" fontId="15" fillId="0" borderId="18" xfId="0" applyFont="1" applyBorder="1" applyAlignment="1">
      <alignment horizontal="center" vertical="center"/>
    </xf>
    <xf numFmtId="3" fontId="15" fillId="0" borderId="19" xfId="0" applyFont="1" applyBorder="1" applyAlignment="1">
      <alignment horizontal="center" vertical="center"/>
    </xf>
    <xf numFmtId="3" fontId="15" fillId="0" borderId="12" xfId="0" applyFont="1" applyBorder="1" applyAlignment="1">
      <alignment horizontal="center" vertical="center"/>
    </xf>
    <xf numFmtId="3" fontId="17" fillId="0" borderId="12" xfId="0" applyFont="1" applyBorder="1" applyAlignment="1">
      <alignment horizontal="center" vertical="center"/>
    </xf>
    <xf numFmtId="3" fontId="15" fillId="0" borderId="17" xfId="0" applyFont="1" applyBorder="1" applyAlignment="1">
      <alignment horizontal="center" vertical="center"/>
    </xf>
    <xf numFmtId="3" fontId="17" fillId="0" borderId="17" xfId="0" applyFont="1" applyBorder="1" applyAlignment="1">
      <alignment horizontal="center" vertical="center"/>
    </xf>
    <xf numFmtId="3" fontId="17" fillId="0" borderId="20" xfId="0" applyFont="1" applyBorder="1" applyAlignment="1">
      <alignment horizontal="center" vertical="center"/>
    </xf>
    <xf numFmtId="3" fontId="15" fillId="0" borderId="0" xfId="0" applyFont="1" applyBorder="1" applyAlignment="1">
      <alignment horizontal="center" vertical="center"/>
    </xf>
    <xf numFmtId="3" fontId="15" fillId="0" borderId="0" xfId="0" applyFont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3" fontId="8" fillId="0" borderId="23" xfId="0" applyNumberFormat="1" applyFont="1" applyBorder="1" applyAlignment="1">
      <alignment horizontal="right" vertical="center" wrapText="1"/>
    </xf>
    <xf numFmtId="3" fontId="8" fillId="0" borderId="24" xfId="0" applyNumberFormat="1" applyFont="1" applyBorder="1" applyAlignment="1">
      <alignment horizontal="right" vertical="center" wrapText="1"/>
    </xf>
    <xf numFmtId="3" fontId="8" fillId="0" borderId="25" xfId="0" applyNumberFormat="1" applyFont="1" applyBorder="1" applyAlignment="1">
      <alignment horizontal="right" vertical="center" wrapText="1"/>
    </xf>
    <xf numFmtId="165" fontId="18" fillId="0" borderId="25" xfId="0" applyNumberFormat="1" applyFont="1" applyBorder="1" applyAlignment="1">
      <alignment horizontal="right" vertical="center" wrapText="1"/>
    </xf>
    <xf numFmtId="165" fontId="19" fillId="0" borderId="25" xfId="0" applyNumberFormat="1" applyFont="1" applyBorder="1" applyAlignment="1">
      <alignment horizontal="right" vertical="center" wrapText="1"/>
    </xf>
    <xf numFmtId="165" fontId="8" fillId="0" borderId="22" xfId="0" applyNumberFormat="1" applyFont="1" applyBorder="1" applyAlignment="1">
      <alignment horizontal="right" vertical="center" wrapText="1"/>
    </xf>
    <xf numFmtId="165" fontId="19" fillId="0" borderId="22" xfId="0" applyNumberFormat="1" applyFont="1" applyBorder="1" applyAlignment="1">
      <alignment horizontal="right" vertical="center"/>
    </xf>
    <xf numFmtId="165" fontId="19" fillId="0" borderId="26" xfId="0" applyNumberFormat="1" applyFont="1" applyBorder="1" applyAlignment="1">
      <alignment horizontal="right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3" fontId="8" fillId="0" borderId="0" xfId="0" applyFont="1" applyBorder="1" applyAlignment="1">
      <alignment horizontal="center" vertical="center" wrapText="1"/>
    </xf>
    <xf numFmtId="49" fontId="20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 wrapText="1"/>
    </xf>
    <xf numFmtId="3" fontId="2" fillId="0" borderId="29" xfId="0" applyNumberFormat="1" applyFont="1" applyBorder="1" applyAlignment="1">
      <alignment horizontal="right" vertical="center"/>
    </xf>
    <xf numFmtId="3" fontId="2" fillId="0" borderId="30" xfId="0" applyNumberFormat="1" applyFont="1" applyBorder="1" applyAlignment="1">
      <alignment horizontal="right" vertical="center"/>
    </xf>
    <xf numFmtId="3" fontId="2" fillId="0" borderId="31" xfId="0" applyNumberFormat="1" applyFont="1" applyBorder="1" applyAlignment="1">
      <alignment horizontal="right" vertical="center"/>
    </xf>
    <xf numFmtId="165" fontId="21" fillId="0" borderId="30" xfId="0" applyNumberFormat="1" applyFont="1" applyBorder="1" applyAlignment="1">
      <alignment horizontal="right" vertical="center"/>
    </xf>
    <xf numFmtId="165" fontId="2" fillId="0" borderId="31" xfId="0" applyNumberFormat="1" applyFont="1" applyBorder="1" applyAlignment="1">
      <alignment horizontal="right" vertical="center"/>
    </xf>
    <xf numFmtId="165" fontId="2" fillId="0" borderId="28" xfId="0" applyNumberFormat="1" applyFont="1" applyBorder="1" applyAlignment="1">
      <alignment horizontal="right" vertical="center"/>
    </xf>
    <xf numFmtId="165" fontId="2" fillId="0" borderId="28" xfId="0" applyNumberFormat="1" applyFont="1" applyBorder="1" applyAlignment="1">
      <alignment horizontal="right" vertical="center"/>
    </xf>
    <xf numFmtId="165" fontId="2" fillId="0" borderId="32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horizontal="right" vertical="center"/>
    </xf>
    <xf numFmtId="3" fontId="2" fillId="0" borderId="0" xfId="0" applyFont="1" applyBorder="1" applyAlignment="1">
      <alignment horizontal="center" vertical="center"/>
    </xf>
    <xf numFmtId="3" fontId="2" fillId="0" borderId="0" xfId="0" applyFont="1" applyAlignment="1">
      <alignment horizontal="center" vertical="center"/>
    </xf>
    <xf numFmtId="49" fontId="20" fillId="0" borderId="33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vertical="center" wrapText="1"/>
    </xf>
    <xf numFmtId="3" fontId="2" fillId="0" borderId="35" xfId="0" applyNumberFormat="1" applyFont="1" applyBorder="1" applyAlignment="1">
      <alignment horizontal="right" vertical="center"/>
    </xf>
    <xf numFmtId="165" fontId="2" fillId="0" borderId="34" xfId="0" applyNumberFormat="1" applyFont="1" applyBorder="1" applyAlignment="1">
      <alignment horizontal="right" vertical="center"/>
    </xf>
    <xf numFmtId="3" fontId="2" fillId="0" borderId="36" xfId="0" applyNumberFormat="1" applyFont="1" applyBorder="1" applyAlignment="1">
      <alignment horizontal="right" vertical="center"/>
    </xf>
    <xf numFmtId="3" fontId="2" fillId="0" borderId="37" xfId="0" applyNumberFormat="1" applyFont="1" applyBorder="1" applyAlignment="1">
      <alignment horizontal="right" vertical="center"/>
    </xf>
    <xf numFmtId="165" fontId="2" fillId="0" borderId="38" xfId="0" applyNumberFormat="1" applyFont="1" applyBorder="1" applyAlignment="1">
      <alignment horizontal="right" vertical="center"/>
    </xf>
    <xf numFmtId="49" fontId="8" fillId="0" borderId="2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vertical="center" wrapText="1"/>
    </xf>
    <xf numFmtId="3" fontId="8" fillId="0" borderId="23" xfId="0" applyNumberFormat="1" applyFont="1" applyBorder="1" applyAlignment="1">
      <alignment horizontal="right" vertical="center"/>
    </xf>
    <xf numFmtId="165" fontId="8" fillId="0" borderId="22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165" fontId="19" fillId="0" borderId="22" xfId="0" applyNumberFormat="1" applyFont="1" applyBorder="1" applyAlignment="1">
      <alignment horizontal="center" vertical="center"/>
    </xf>
    <xf numFmtId="3" fontId="8" fillId="0" borderId="24" xfId="0" applyNumberFormat="1" applyFont="1" applyBorder="1" applyAlignment="1">
      <alignment horizontal="right" vertical="center"/>
    </xf>
    <xf numFmtId="165" fontId="19" fillId="0" borderId="26" xfId="0" applyNumberFormat="1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3" fontId="8" fillId="0" borderId="0" xfId="0" applyFont="1" applyBorder="1" applyAlignment="1">
      <alignment horizontal="center" vertical="center"/>
    </xf>
    <xf numFmtId="3" fontId="8" fillId="0" borderId="0" xfId="0" applyFont="1" applyAlignment="1">
      <alignment horizontal="center" vertical="center"/>
    </xf>
    <xf numFmtId="49" fontId="19" fillId="0" borderId="33" xfId="0" applyNumberFormat="1" applyFont="1" applyBorder="1" applyAlignment="1">
      <alignment horizontal="center" vertical="center"/>
    </xf>
    <xf numFmtId="0" fontId="22" fillId="0" borderId="34" xfId="0" applyFont="1" applyBorder="1" applyAlignment="1">
      <alignment vertical="center" wrapText="1"/>
    </xf>
    <xf numFmtId="3" fontId="22" fillId="0" borderId="35" xfId="0" applyNumberFormat="1" applyFont="1" applyBorder="1" applyAlignment="1">
      <alignment horizontal="right" vertical="center"/>
    </xf>
    <xf numFmtId="165" fontId="22" fillId="0" borderId="34" xfId="0" applyNumberFormat="1" applyFont="1" applyBorder="1" applyAlignment="1">
      <alignment horizontal="right" vertical="center"/>
    </xf>
    <xf numFmtId="3" fontId="22" fillId="0" borderId="36" xfId="0" applyNumberFormat="1" applyFont="1" applyBorder="1" applyAlignment="1">
      <alignment horizontal="right" vertical="center"/>
    </xf>
    <xf numFmtId="165" fontId="22" fillId="0" borderId="38" xfId="0" applyNumberFormat="1" applyFont="1" applyBorder="1" applyAlignment="1">
      <alignment horizontal="right" vertical="center"/>
    </xf>
    <xf numFmtId="165" fontId="22" fillId="0" borderId="0" xfId="0" applyNumberFormat="1" applyFont="1" applyBorder="1" applyAlignment="1">
      <alignment horizontal="right" vertical="center"/>
    </xf>
    <xf numFmtId="3" fontId="22" fillId="0" borderId="0" xfId="0" applyFont="1" applyBorder="1" applyAlignment="1">
      <alignment horizontal="center" vertical="center"/>
    </xf>
    <xf numFmtId="3" fontId="22" fillId="0" borderId="0" xfId="0" applyFont="1" applyAlignment="1">
      <alignment horizontal="center" vertical="center"/>
    </xf>
    <xf numFmtId="165" fontId="19" fillId="0" borderId="25" xfId="0" applyNumberFormat="1" applyFont="1" applyBorder="1" applyAlignment="1">
      <alignment horizontal="right" vertical="center"/>
    </xf>
    <xf numFmtId="3" fontId="8" fillId="0" borderId="0" xfId="0" applyFont="1" applyAlignment="1">
      <alignment horizontal="center" vertical="center" wrapText="1"/>
    </xf>
    <xf numFmtId="165" fontId="21" fillId="0" borderId="31" xfId="0" applyNumberFormat="1" applyFont="1" applyBorder="1" applyAlignment="1">
      <alignment horizontal="right" vertical="center"/>
    </xf>
    <xf numFmtId="165" fontId="2" fillId="0" borderId="31" xfId="0" applyNumberFormat="1" applyFont="1" applyBorder="1" applyAlignment="1">
      <alignment horizontal="right" vertical="center"/>
    </xf>
    <xf numFmtId="165" fontId="8" fillId="0" borderId="34" xfId="0" applyNumberFormat="1" applyFont="1" applyBorder="1" applyAlignment="1">
      <alignment horizontal="right" vertical="center"/>
    </xf>
    <xf numFmtId="165" fontId="8" fillId="0" borderId="28" xfId="0" applyNumberFormat="1" applyFont="1" applyBorder="1" applyAlignment="1">
      <alignment horizontal="right" vertical="center"/>
    </xf>
    <xf numFmtId="165" fontId="17" fillId="0" borderId="0" xfId="0" applyNumberFormat="1" applyFont="1" applyBorder="1" applyAlignment="1">
      <alignment horizontal="right" vertical="center"/>
    </xf>
    <xf numFmtId="49" fontId="15" fillId="0" borderId="27" xfId="0" applyNumberFormat="1" applyFont="1" applyBorder="1" applyAlignment="1">
      <alignment horizontal="center" vertical="center"/>
    </xf>
    <xf numFmtId="0" fontId="15" fillId="0" borderId="28" xfId="0" applyFont="1" applyBorder="1" applyAlignment="1">
      <alignment vertical="center" wrapText="1"/>
    </xf>
    <xf numFmtId="3" fontId="15" fillId="0" borderId="29" xfId="0" applyNumberFormat="1" applyFont="1" applyBorder="1" applyAlignment="1">
      <alignment horizontal="right" vertical="center"/>
    </xf>
    <xf numFmtId="3" fontId="15" fillId="0" borderId="30" xfId="0" applyNumberFormat="1" applyFont="1" applyBorder="1" applyAlignment="1">
      <alignment horizontal="right" vertical="center"/>
    </xf>
    <xf numFmtId="3" fontId="15" fillId="0" borderId="31" xfId="0" applyNumberFormat="1" applyFont="1" applyBorder="1" applyAlignment="1">
      <alignment horizontal="right" vertical="center"/>
    </xf>
    <xf numFmtId="165" fontId="15" fillId="0" borderId="30" xfId="0" applyNumberFormat="1" applyFont="1" applyBorder="1" applyAlignment="1">
      <alignment horizontal="right" vertical="center"/>
    </xf>
    <xf numFmtId="165" fontId="15" fillId="0" borderId="31" xfId="0" applyNumberFormat="1" applyFont="1" applyBorder="1" applyAlignment="1">
      <alignment horizontal="right" vertical="center"/>
    </xf>
    <xf numFmtId="165" fontId="15" fillId="0" borderId="39" xfId="0" applyNumberFormat="1" applyFont="1" applyBorder="1" applyAlignment="1">
      <alignment horizontal="right" vertical="center"/>
    </xf>
    <xf numFmtId="165" fontId="15" fillId="0" borderId="28" xfId="0" applyNumberFormat="1" applyFont="1" applyBorder="1" applyAlignment="1">
      <alignment horizontal="right" vertical="center"/>
    </xf>
    <xf numFmtId="165" fontId="15" fillId="0" borderId="40" xfId="0" applyNumberFormat="1" applyFont="1" applyBorder="1" applyAlignment="1">
      <alignment horizontal="right" vertical="center"/>
    </xf>
    <xf numFmtId="165" fontId="15" fillId="0" borderId="0" xfId="0" applyNumberFormat="1" applyFont="1" applyBorder="1" applyAlignment="1">
      <alignment horizontal="right" vertical="center"/>
    </xf>
    <xf numFmtId="165" fontId="20" fillId="0" borderId="39" xfId="0" applyNumberFormat="1" applyFont="1" applyBorder="1" applyAlignment="1">
      <alignment horizontal="right" vertical="center"/>
    </xf>
    <xf numFmtId="165" fontId="2" fillId="0" borderId="40" xfId="0" applyNumberFormat="1" applyFont="1" applyBorder="1" applyAlignment="1">
      <alignment horizontal="right" vertical="center"/>
    </xf>
    <xf numFmtId="165" fontId="19" fillId="0" borderId="26" xfId="0" applyNumberFormat="1" applyFont="1" applyBorder="1" applyAlignment="1">
      <alignment horizontal="right" vertical="center"/>
    </xf>
    <xf numFmtId="165" fontId="2" fillId="0" borderId="32" xfId="0" applyNumberFormat="1" applyFont="1" applyBorder="1" applyAlignment="1">
      <alignment horizontal="right" vertical="center"/>
    </xf>
    <xf numFmtId="165" fontId="19" fillId="0" borderId="26" xfId="0" applyNumberFormat="1" applyFont="1" applyBorder="1" applyAlignment="1">
      <alignment horizontal="right" vertical="center" wrapText="1"/>
    </xf>
    <xf numFmtId="3" fontId="23" fillId="0" borderId="31" xfId="0" applyNumberFormat="1" applyFont="1" applyBorder="1" applyAlignment="1">
      <alignment horizontal="right" vertical="center"/>
    </xf>
    <xf numFmtId="165" fontId="2" fillId="0" borderId="36" xfId="0" applyNumberFormat="1" applyFont="1" applyBorder="1" applyAlignment="1">
      <alignment horizontal="right" vertical="center"/>
    </xf>
    <xf numFmtId="165" fontId="2" fillId="0" borderId="34" xfId="0" applyNumberFormat="1" applyFont="1" applyBorder="1" applyAlignment="1">
      <alignment horizontal="right" vertical="center"/>
    </xf>
    <xf numFmtId="165" fontId="19" fillId="0" borderId="22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65" fontId="2" fillId="0" borderId="30" xfId="0" applyNumberFormat="1" applyFont="1" applyBorder="1" applyAlignment="1">
      <alignment horizontal="right" vertical="center"/>
    </xf>
    <xf numFmtId="165" fontId="11" fillId="0" borderId="0" xfId="0" applyNumberFormat="1" applyFont="1" applyBorder="1" applyAlignment="1">
      <alignment horizontal="right" vertical="center"/>
    </xf>
    <xf numFmtId="165" fontId="21" fillId="0" borderId="31" xfId="0" applyNumberFormat="1" applyFont="1" applyBorder="1" applyAlignment="1">
      <alignment horizontal="right" vertical="center"/>
    </xf>
    <xf numFmtId="165" fontId="15" fillId="0" borderId="31" xfId="0" applyNumberFormat="1" applyFont="1" applyBorder="1" applyAlignment="1">
      <alignment horizontal="right" vertical="center"/>
    </xf>
    <xf numFmtId="165" fontId="15" fillId="0" borderId="28" xfId="0" applyNumberFormat="1" applyFont="1" applyBorder="1" applyAlignment="1">
      <alignment horizontal="right" vertical="center"/>
    </xf>
    <xf numFmtId="165" fontId="15" fillId="0" borderId="32" xfId="0" applyNumberFormat="1" applyFont="1" applyBorder="1" applyAlignment="1">
      <alignment horizontal="right" vertical="center"/>
    </xf>
    <xf numFmtId="165" fontId="2" fillId="0" borderId="37" xfId="0" applyNumberFormat="1" applyFont="1" applyBorder="1" applyAlignment="1">
      <alignment horizontal="right" vertical="center"/>
    </xf>
    <xf numFmtId="165" fontId="2" fillId="0" borderId="41" xfId="0" applyNumberFormat="1" applyFont="1" applyBorder="1" applyAlignment="1">
      <alignment horizontal="right" vertical="center"/>
    </xf>
    <xf numFmtId="165" fontId="2" fillId="0" borderId="42" xfId="0" applyNumberFormat="1" applyFont="1" applyBorder="1" applyAlignment="1">
      <alignment horizontal="right" vertical="center"/>
    </xf>
    <xf numFmtId="0" fontId="18" fillId="0" borderId="22" xfId="0" applyFont="1" applyBorder="1" applyAlignment="1">
      <alignment vertical="center" wrapText="1"/>
    </xf>
    <xf numFmtId="165" fontId="8" fillId="0" borderId="25" xfId="0" applyNumberFormat="1" applyFont="1" applyBorder="1" applyAlignment="1">
      <alignment horizontal="right" vertical="center" wrapText="1"/>
    </xf>
    <xf numFmtId="3" fontId="8" fillId="0" borderId="43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165" fontId="2" fillId="0" borderId="34" xfId="0" applyNumberFormat="1" applyFont="1" applyBorder="1" applyAlignment="1">
      <alignment horizontal="center" vertical="center"/>
    </xf>
    <xf numFmtId="3" fontId="8" fillId="0" borderId="44" xfId="0" applyNumberFormat="1" applyFont="1" applyBorder="1" applyAlignment="1">
      <alignment horizontal="right" vertical="center"/>
    </xf>
    <xf numFmtId="3" fontId="8" fillId="0" borderId="36" xfId="0" applyNumberFormat="1" applyFont="1" applyBorder="1" applyAlignment="1">
      <alignment horizontal="right" vertical="center"/>
    </xf>
    <xf numFmtId="165" fontId="19" fillId="0" borderId="38" xfId="0" applyNumberFormat="1" applyFont="1" applyBorder="1" applyAlignment="1">
      <alignment horizontal="right" vertical="center"/>
    </xf>
    <xf numFmtId="165" fontId="19" fillId="0" borderId="25" xfId="0" applyNumberFormat="1" applyFont="1" applyBorder="1" applyAlignment="1">
      <alignment horizontal="center" vertical="center"/>
    </xf>
    <xf numFmtId="165" fontId="19" fillId="0" borderId="26" xfId="0" applyNumberFormat="1" applyFont="1" applyBorder="1" applyAlignment="1">
      <alignment horizontal="center" vertical="center"/>
    </xf>
    <xf numFmtId="165" fontId="21" fillId="0" borderId="36" xfId="0" applyNumberFormat="1" applyFont="1" applyBorder="1" applyAlignment="1">
      <alignment horizontal="right" vertical="center"/>
    </xf>
    <xf numFmtId="3" fontId="2" fillId="0" borderId="44" xfId="0" applyNumberFormat="1" applyFont="1" applyBorder="1" applyAlignment="1">
      <alignment horizontal="right" vertical="center"/>
    </xf>
    <xf numFmtId="3" fontId="2" fillId="0" borderId="36" xfId="0" applyNumberFormat="1" applyFont="1" applyBorder="1" applyAlignment="1">
      <alignment horizontal="right" vertical="center"/>
    </xf>
    <xf numFmtId="165" fontId="21" fillId="0" borderId="37" xfId="0" applyNumberFormat="1" applyFont="1" applyBorder="1" applyAlignment="1">
      <alignment horizontal="right" vertical="center"/>
    </xf>
    <xf numFmtId="165" fontId="2" fillId="0" borderId="38" xfId="0" applyNumberFormat="1" applyFont="1" applyBorder="1" applyAlignment="1">
      <alignment horizontal="right" vertical="center"/>
    </xf>
    <xf numFmtId="49" fontId="8" fillId="0" borderId="27" xfId="0" applyNumberFormat="1" applyFont="1" applyBorder="1" applyAlignment="1">
      <alignment horizontal="center" vertical="center" wrapText="1"/>
    </xf>
    <xf numFmtId="0" fontId="18" fillId="0" borderId="28" xfId="0" applyFont="1" applyBorder="1" applyAlignment="1">
      <alignment vertical="center" wrapText="1"/>
    </xf>
    <xf numFmtId="3" fontId="8" fillId="0" borderId="29" xfId="0" applyNumberFormat="1" applyFont="1" applyBorder="1" applyAlignment="1">
      <alignment horizontal="right" vertical="center"/>
    </xf>
    <xf numFmtId="3" fontId="8" fillId="0" borderId="45" xfId="0" applyNumberFormat="1" applyFont="1" applyBorder="1" applyAlignment="1">
      <alignment horizontal="right" vertical="center"/>
    </xf>
    <xf numFmtId="3" fontId="8" fillId="0" borderId="31" xfId="0" applyNumberFormat="1" applyFont="1" applyBorder="1" applyAlignment="1">
      <alignment horizontal="right" vertical="center"/>
    </xf>
    <xf numFmtId="165" fontId="18" fillId="0" borderId="31" xfId="0" applyNumberFormat="1" applyFont="1" applyBorder="1" applyAlignment="1">
      <alignment horizontal="right" vertical="center" wrapText="1"/>
    </xf>
    <xf numFmtId="165" fontId="19" fillId="0" borderId="31" xfId="0" applyNumberFormat="1" applyFont="1" applyBorder="1" applyAlignment="1">
      <alignment horizontal="right" vertical="center"/>
    </xf>
    <xf numFmtId="165" fontId="8" fillId="0" borderId="28" xfId="0" applyNumberFormat="1" applyFont="1" applyBorder="1" applyAlignment="1">
      <alignment horizontal="right" vertical="center"/>
    </xf>
    <xf numFmtId="165" fontId="19" fillId="0" borderId="28" xfId="0" applyNumberFormat="1" applyFont="1" applyBorder="1" applyAlignment="1">
      <alignment horizontal="right" vertical="center"/>
    </xf>
    <xf numFmtId="165" fontId="8" fillId="0" borderId="32" xfId="0" applyNumberFormat="1" applyFont="1" applyBorder="1" applyAlignment="1">
      <alignment horizontal="right" vertical="center"/>
    </xf>
    <xf numFmtId="49" fontId="20" fillId="0" borderId="27" xfId="0" applyNumberFormat="1" applyFont="1" applyBorder="1" applyAlignment="1">
      <alignment horizontal="center" vertical="center" wrapText="1"/>
    </xf>
    <xf numFmtId="3" fontId="22" fillId="0" borderId="30" xfId="0" applyNumberFormat="1" applyFont="1" applyBorder="1" applyAlignment="1">
      <alignment horizontal="right" vertical="center"/>
    </xf>
    <xf numFmtId="3" fontId="22" fillId="0" borderId="31" xfId="0" applyNumberFormat="1" applyFont="1" applyBorder="1" applyAlignment="1">
      <alignment horizontal="right" vertical="center"/>
    </xf>
    <xf numFmtId="165" fontId="22" fillId="0" borderId="34" xfId="0" applyNumberFormat="1" applyFont="1" applyBorder="1" applyAlignment="1">
      <alignment horizontal="right" vertical="center"/>
    </xf>
    <xf numFmtId="3" fontId="2" fillId="0" borderId="31" xfId="0" applyNumberFormat="1" applyFont="1" applyBorder="1" applyAlignment="1">
      <alignment horizontal="right" vertical="center"/>
    </xf>
    <xf numFmtId="3" fontId="22" fillId="0" borderId="37" xfId="0" applyNumberFormat="1" applyFont="1" applyBorder="1" applyAlignment="1">
      <alignment horizontal="right" vertical="center"/>
    </xf>
    <xf numFmtId="165" fontId="22" fillId="0" borderId="36" xfId="0" applyNumberFormat="1" applyFont="1" applyBorder="1" applyAlignment="1">
      <alignment horizontal="right" vertical="center"/>
    </xf>
    <xf numFmtId="165" fontId="18" fillId="0" borderId="25" xfId="0" applyNumberFormat="1" applyFont="1" applyBorder="1" applyAlignment="1">
      <alignment horizontal="right" vertical="center" wrapText="1"/>
    </xf>
    <xf numFmtId="165" fontId="19" fillId="0" borderId="32" xfId="0" applyNumberFormat="1" applyFont="1" applyBorder="1" applyAlignment="1">
      <alignment horizontal="right" vertical="center"/>
    </xf>
    <xf numFmtId="165" fontId="19" fillId="0" borderId="32" xfId="0" applyNumberFormat="1" applyFont="1" applyBorder="1" applyAlignment="1">
      <alignment horizontal="right" vertical="center"/>
    </xf>
    <xf numFmtId="165" fontId="8" fillId="0" borderId="22" xfId="0" applyNumberFormat="1" applyFont="1" applyBorder="1" applyAlignment="1">
      <alignment horizontal="right" vertical="center"/>
    </xf>
    <xf numFmtId="3" fontId="8" fillId="0" borderId="30" xfId="0" applyNumberFormat="1" applyFont="1" applyBorder="1" applyAlignment="1">
      <alignment horizontal="right" vertical="center"/>
    </xf>
    <xf numFmtId="165" fontId="8" fillId="0" borderId="30" xfId="0" applyNumberFormat="1" applyFont="1" applyBorder="1" applyAlignment="1">
      <alignment horizontal="right" vertical="center"/>
    </xf>
    <xf numFmtId="165" fontId="8" fillId="0" borderId="31" xfId="0" applyNumberFormat="1" applyFont="1" applyBorder="1" applyAlignment="1">
      <alignment horizontal="right" vertical="center"/>
    </xf>
    <xf numFmtId="49" fontId="2" fillId="0" borderId="27" xfId="0" applyNumberFormat="1" applyFont="1" applyBorder="1" applyAlignment="1">
      <alignment horizontal="center" vertical="center"/>
    </xf>
    <xf numFmtId="165" fontId="24" fillId="0" borderId="28" xfId="0" applyNumberFormat="1" applyFont="1" applyBorder="1" applyAlignment="1">
      <alignment horizontal="right" vertical="center"/>
    </xf>
    <xf numFmtId="165" fontId="15" fillId="0" borderId="32" xfId="0" applyNumberFormat="1" applyFont="1" applyBorder="1" applyAlignment="1">
      <alignment horizontal="right" vertical="center"/>
    </xf>
    <xf numFmtId="165" fontId="2" fillId="0" borderId="39" xfId="0" applyNumberFormat="1" applyFont="1" applyBorder="1" applyAlignment="1">
      <alignment horizontal="right" vertical="center"/>
    </xf>
    <xf numFmtId="165" fontId="8" fillId="0" borderId="25" xfId="0" applyNumberFormat="1" applyFont="1" applyBorder="1" applyAlignment="1">
      <alignment horizontal="right" vertical="center"/>
    </xf>
    <xf numFmtId="165" fontId="20" fillId="0" borderId="22" xfId="0" applyNumberFormat="1" applyFont="1" applyBorder="1" applyAlignment="1">
      <alignment horizontal="right" vertical="center"/>
    </xf>
    <xf numFmtId="165" fontId="21" fillId="0" borderId="31" xfId="0" applyNumberFormat="1" applyFont="1" applyBorder="1" applyAlignment="1">
      <alignment horizontal="right" vertical="center" wrapText="1"/>
    </xf>
    <xf numFmtId="165" fontId="17" fillId="0" borderId="28" xfId="0" applyNumberFormat="1" applyFont="1" applyBorder="1" applyAlignment="1">
      <alignment horizontal="right" vertical="center"/>
    </xf>
    <xf numFmtId="49" fontId="17" fillId="0" borderId="27" xfId="0" applyNumberFormat="1" applyFont="1" applyBorder="1" applyAlignment="1">
      <alignment horizontal="center" vertical="center"/>
    </xf>
    <xf numFmtId="0" fontId="17" fillId="0" borderId="28" xfId="0" applyFont="1" applyBorder="1" applyAlignment="1">
      <alignment vertical="center" wrapText="1"/>
    </xf>
    <xf numFmtId="3" fontId="17" fillId="0" borderId="29" xfId="0" applyNumberFormat="1" applyFont="1" applyBorder="1" applyAlignment="1">
      <alignment horizontal="right" vertical="center"/>
    </xf>
    <xf numFmtId="3" fontId="17" fillId="0" borderId="30" xfId="0" applyNumberFormat="1" applyFont="1" applyBorder="1" applyAlignment="1">
      <alignment horizontal="right" vertical="center"/>
    </xf>
    <xf numFmtId="3" fontId="17" fillId="0" borderId="31" xfId="0" applyNumberFormat="1" applyFont="1" applyBorder="1" applyAlignment="1">
      <alignment horizontal="right" vertical="center"/>
    </xf>
    <xf numFmtId="165" fontId="17" fillId="0" borderId="31" xfId="0" applyNumberFormat="1" applyFont="1" applyBorder="1" applyAlignment="1">
      <alignment horizontal="right" vertical="center"/>
    </xf>
    <xf numFmtId="165" fontId="17" fillId="0" borderId="32" xfId="0" applyNumberFormat="1" applyFont="1" applyBorder="1" applyAlignment="1">
      <alignment horizontal="right" vertical="center"/>
    </xf>
    <xf numFmtId="3" fontId="17" fillId="0" borderId="0" xfId="0" applyFont="1" applyBorder="1" applyAlignment="1">
      <alignment horizontal="center" vertical="center"/>
    </xf>
    <xf numFmtId="165" fontId="21" fillId="0" borderId="36" xfId="0" applyNumberFormat="1" applyFont="1" applyBorder="1" applyAlignment="1">
      <alignment horizontal="right" vertical="center"/>
    </xf>
    <xf numFmtId="165" fontId="2" fillId="0" borderId="36" xfId="0" applyNumberFormat="1" applyFont="1" applyBorder="1" applyAlignment="1">
      <alignment horizontal="right" vertical="center"/>
    </xf>
    <xf numFmtId="3" fontId="8" fillId="0" borderId="46" xfId="0" applyNumberFormat="1" applyFont="1" applyBorder="1" applyAlignment="1">
      <alignment horizontal="right" vertical="center" wrapText="1"/>
    </xf>
    <xf numFmtId="3" fontId="8" fillId="0" borderId="43" xfId="0" applyNumberFormat="1" applyFont="1" applyBorder="1" applyAlignment="1">
      <alignment horizontal="right" vertical="center" wrapText="1"/>
    </xf>
    <xf numFmtId="3" fontId="8" fillId="0" borderId="25" xfId="0" applyNumberFormat="1" applyFont="1" applyBorder="1" applyAlignment="1">
      <alignment horizontal="right" vertical="center" wrapText="1"/>
    </xf>
    <xf numFmtId="165" fontId="18" fillId="0" borderId="24" xfId="0" applyNumberFormat="1" applyFont="1" applyBorder="1" applyAlignment="1">
      <alignment horizontal="right" vertical="center" wrapText="1"/>
    </xf>
    <xf numFmtId="165" fontId="19" fillId="0" borderId="47" xfId="0" applyNumberFormat="1" applyFont="1" applyBorder="1" applyAlignment="1">
      <alignment horizontal="right" vertical="center"/>
    </xf>
    <xf numFmtId="165" fontId="19" fillId="0" borderId="48" xfId="0" applyNumberFormat="1" applyFont="1" applyBorder="1" applyAlignment="1">
      <alignment horizontal="right" vertical="center"/>
    </xf>
    <xf numFmtId="3" fontId="2" fillId="0" borderId="49" xfId="0" applyNumberFormat="1" applyFont="1" applyBorder="1" applyAlignment="1">
      <alignment horizontal="right" vertical="center"/>
    </xf>
    <xf numFmtId="3" fontId="2" fillId="0" borderId="45" xfId="0" applyNumberFormat="1" applyFont="1" applyBorder="1" applyAlignment="1">
      <alignment horizontal="right" vertical="center"/>
    </xf>
    <xf numFmtId="49" fontId="7" fillId="0" borderId="16" xfId="0" applyNumberFormat="1" applyFont="1" applyBorder="1" applyAlignment="1">
      <alignment horizontal="center" vertical="center"/>
    </xf>
    <xf numFmtId="0" fontId="7" fillId="0" borderId="50" xfId="0" applyFont="1" applyBorder="1" applyAlignment="1">
      <alignment vertical="center" wrapText="1"/>
    </xf>
    <xf numFmtId="3" fontId="12" fillId="0" borderId="51" xfId="0" applyNumberFormat="1" applyFont="1" applyBorder="1" applyAlignment="1">
      <alignment horizontal="right" vertical="center"/>
    </xf>
    <xf numFmtId="3" fontId="12" fillId="0" borderId="52" xfId="0" applyNumberFormat="1" applyFont="1" applyBorder="1" applyAlignment="1">
      <alignment horizontal="right" vertical="center"/>
    </xf>
    <xf numFmtId="3" fontId="12" fillId="0" borderId="12" xfId="0" applyNumberFormat="1" applyFont="1" applyBorder="1" applyAlignment="1">
      <alignment horizontal="right" vertical="center"/>
    </xf>
    <xf numFmtId="165" fontId="12" fillId="0" borderId="19" xfId="0" applyNumberFormat="1" applyFont="1" applyBorder="1" applyAlignment="1">
      <alignment horizontal="right" vertical="center"/>
    </xf>
    <xf numFmtId="165" fontId="14" fillId="0" borderId="19" xfId="0" applyNumberFormat="1" applyFont="1" applyBorder="1" applyAlignment="1">
      <alignment horizontal="right" vertical="center"/>
    </xf>
    <xf numFmtId="165" fontId="12" fillId="0" borderId="17" xfId="0" applyNumberFormat="1" applyFont="1" applyBorder="1" applyAlignment="1">
      <alignment horizontal="right" vertical="center"/>
    </xf>
    <xf numFmtId="165" fontId="12" fillId="0" borderId="50" xfId="0" applyNumberFormat="1" applyFont="1" applyBorder="1" applyAlignment="1">
      <alignment horizontal="right" vertical="center"/>
    </xf>
    <xf numFmtId="165" fontId="12" fillId="0" borderId="53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3" fontId="7" fillId="0" borderId="0" xfId="0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 vertical="center" wrapText="1"/>
    </xf>
    <xf numFmtId="3" fontId="12" fillId="0" borderId="49" xfId="0" applyNumberFormat="1" applyFont="1" applyBorder="1" applyAlignment="1">
      <alignment horizontal="right" vertical="center"/>
    </xf>
    <xf numFmtId="3" fontId="12" fillId="0" borderId="45" xfId="0" applyNumberFormat="1" applyFont="1" applyBorder="1" applyAlignment="1">
      <alignment horizontal="right" vertical="center"/>
    </xf>
    <xf numFmtId="3" fontId="12" fillId="0" borderId="31" xfId="0" applyNumberFormat="1" applyFont="1" applyBorder="1" applyAlignment="1">
      <alignment horizontal="right" vertical="center"/>
    </xf>
    <xf numFmtId="165" fontId="12" fillId="0" borderId="30" xfId="0" applyNumberFormat="1" applyFont="1" applyBorder="1" applyAlignment="1">
      <alignment horizontal="right" vertical="center"/>
    </xf>
    <xf numFmtId="165" fontId="13" fillId="0" borderId="30" xfId="0" applyNumberFormat="1" applyFont="1" applyBorder="1" applyAlignment="1">
      <alignment horizontal="right" vertical="center"/>
    </xf>
    <xf numFmtId="165" fontId="7" fillId="0" borderId="28" xfId="0" applyNumberFormat="1" applyFont="1" applyBorder="1" applyAlignment="1">
      <alignment horizontal="right" vertical="center"/>
    </xf>
    <xf numFmtId="165" fontId="7" fillId="0" borderId="39" xfId="0" applyNumberFormat="1" applyFont="1" applyBorder="1" applyAlignment="1">
      <alignment horizontal="right" vertical="center"/>
    </xf>
    <xf numFmtId="165" fontId="7" fillId="0" borderId="40" xfId="0" applyNumberFormat="1" applyFont="1" applyBorder="1" applyAlignment="1">
      <alignment horizontal="right" vertical="center"/>
    </xf>
    <xf numFmtId="0" fontId="19" fillId="0" borderId="39" xfId="0" applyFont="1" applyBorder="1" applyAlignment="1">
      <alignment vertical="center" wrapText="1"/>
    </xf>
    <xf numFmtId="3" fontId="19" fillId="0" borderId="49" xfId="0" applyNumberFormat="1" applyFont="1" applyBorder="1" applyAlignment="1">
      <alignment horizontal="right" vertical="center"/>
    </xf>
    <xf numFmtId="3" fontId="19" fillId="0" borderId="45" xfId="0" applyNumberFormat="1" applyFont="1" applyBorder="1" applyAlignment="1">
      <alignment horizontal="right" vertical="center"/>
    </xf>
    <xf numFmtId="3" fontId="19" fillId="0" borderId="31" xfId="0" applyNumberFormat="1" applyFont="1" applyBorder="1" applyAlignment="1">
      <alignment horizontal="right" vertical="center"/>
    </xf>
    <xf numFmtId="165" fontId="19" fillId="0" borderId="30" xfId="0" applyNumberFormat="1" applyFont="1" applyBorder="1" applyAlignment="1">
      <alignment horizontal="right" vertical="center"/>
    </xf>
    <xf numFmtId="165" fontId="19" fillId="0" borderId="39" xfId="0" applyNumberFormat="1" applyFont="1" applyBorder="1" applyAlignment="1">
      <alignment horizontal="right" vertical="center"/>
    </xf>
    <xf numFmtId="165" fontId="19" fillId="0" borderId="40" xfId="0" applyNumberFormat="1" applyFont="1" applyBorder="1" applyAlignment="1">
      <alignment horizontal="right" vertical="center"/>
    </xf>
    <xf numFmtId="165" fontId="19" fillId="0" borderId="0" xfId="0" applyNumberFormat="1" applyFont="1" applyBorder="1" applyAlignment="1">
      <alignment horizontal="right" vertical="center"/>
    </xf>
    <xf numFmtId="3" fontId="19" fillId="0" borderId="0" xfId="0" applyFont="1" applyBorder="1" applyAlignment="1">
      <alignment horizontal="center" vertical="center"/>
    </xf>
    <xf numFmtId="49" fontId="21" fillId="0" borderId="27" xfId="0" applyNumberFormat="1" applyFont="1" applyBorder="1" applyAlignment="1">
      <alignment horizontal="center" vertical="center"/>
    </xf>
    <xf numFmtId="0" fontId="21" fillId="0" borderId="39" xfId="0" applyFont="1" applyBorder="1" applyAlignment="1">
      <alignment vertical="center" wrapText="1"/>
    </xf>
    <xf numFmtId="3" fontId="21" fillId="0" borderId="49" xfId="0" applyNumberFormat="1" applyFont="1" applyBorder="1" applyAlignment="1">
      <alignment horizontal="right" vertical="center"/>
    </xf>
    <xf numFmtId="3" fontId="21" fillId="0" borderId="45" xfId="0" applyNumberFormat="1" applyFont="1" applyBorder="1" applyAlignment="1">
      <alignment horizontal="right" vertical="center"/>
    </xf>
    <xf numFmtId="3" fontId="21" fillId="0" borderId="31" xfId="0" applyNumberFormat="1" applyFont="1" applyBorder="1" applyAlignment="1">
      <alignment horizontal="right" vertical="center"/>
    </xf>
    <xf numFmtId="165" fontId="21" fillId="0" borderId="28" xfId="0" applyNumberFormat="1" applyFont="1" applyBorder="1" applyAlignment="1">
      <alignment horizontal="right" vertical="center"/>
    </xf>
    <xf numFmtId="165" fontId="21" fillId="0" borderId="39" xfId="0" applyNumberFormat="1" applyFont="1" applyBorder="1" applyAlignment="1">
      <alignment horizontal="right" vertical="center"/>
    </xf>
    <xf numFmtId="165" fontId="21" fillId="0" borderId="40" xfId="0" applyNumberFormat="1" applyFont="1" applyBorder="1" applyAlignment="1">
      <alignment horizontal="right" vertical="center"/>
    </xf>
    <xf numFmtId="165" fontId="21" fillId="0" borderId="0" xfId="0" applyNumberFormat="1" applyFont="1" applyBorder="1" applyAlignment="1">
      <alignment horizontal="right" vertical="center"/>
    </xf>
    <xf numFmtId="3" fontId="21" fillId="0" borderId="0" xfId="0" applyFont="1" applyBorder="1" applyAlignment="1">
      <alignment horizontal="center" vertical="center"/>
    </xf>
    <xf numFmtId="49" fontId="19" fillId="0" borderId="27" xfId="0" applyNumberFormat="1" applyFont="1" applyBorder="1" applyAlignment="1">
      <alignment horizontal="center" vertical="center"/>
    </xf>
    <xf numFmtId="49" fontId="19" fillId="0" borderId="54" xfId="0" applyNumberFormat="1" applyFont="1" applyBorder="1" applyAlignment="1">
      <alignment horizontal="center" vertical="center"/>
    </xf>
    <xf numFmtId="0" fontId="19" fillId="0" borderId="55" xfId="0" applyFont="1" applyBorder="1" applyAlignment="1">
      <alignment vertical="center" wrapText="1"/>
    </xf>
    <xf numFmtId="3" fontId="19" fillId="0" borderId="56" xfId="0" applyNumberFormat="1" applyFont="1" applyBorder="1" applyAlignment="1">
      <alignment horizontal="right" vertical="center"/>
    </xf>
    <xf numFmtId="3" fontId="19" fillId="0" borderId="57" xfId="0" applyNumberFormat="1" applyFont="1" applyBorder="1" applyAlignment="1">
      <alignment horizontal="right" vertical="center"/>
    </xf>
    <xf numFmtId="3" fontId="19" fillId="0" borderId="58" xfId="0" applyNumberFormat="1" applyFont="1" applyBorder="1" applyAlignment="1">
      <alignment horizontal="right" vertical="center"/>
    </xf>
    <xf numFmtId="165" fontId="19" fillId="0" borderId="59" xfId="0" applyNumberFormat="1" applyFont="1" applyBorder="1" applyAlignment="1">
      <alignment horizontal="right" vertical="center"/>
    </xf>
    <xf numFmtId="165" fontId="19" fillId="0" borderId="9" xfId="0" applyNumberFormat="1" applyFont="1" applyBorder="1" applyAlignment="1">
      <alignment horizontal="right" vertical="center"/>
    </xf>
    <xf numFmtId="165" fontId="19" fillId="0" borderId="55" xfId="0" applyNumberFormat="1" applyFont="1" applyBorder="1" applyAlignment="1">
      <alignment horizontal="right" vertical="center"/>
    </xf>
    <xf numFmtId="165" fontId="19" fillId="0" borderId="60" xfId="0" applyNumberFormat="1" applyFont="1" applyBorder="1" applyAlignment="1">
      <alignment horizontal="right" vertical="center"/>
    </xf>
    <xf numFmtId="0" fontId="0" fillId="0" borderId="0" xfId="0" applyFont="1" applyAlignment="1">
      <alignment wrapText="1"/>
    </xf>
    <xf numFmtId="0" fontId="19" fillId="0" borderId="0" xfId="0" applyFont="1" applyBorder="1" applyAlignment="1">
      <alignment vertical="center" wrapText="1"/>
    </xf>
    <xf numFmtId="3" fontId="19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Continuous" vertical="center" wrapText="1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right" vertical="center"/>
    </xf>
    <xf numFmtId="164" fontId="2" fillId="0" borderId="0" xfId="0" applyFont="1" applyBorder="1" applyAlignment="1">
      <alignment horizontal="right" vertical="center"/>
    </xf>
    <xf numFmtId="164" fontId="0" fillId="0" borderId="0" xfId="0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64" fontId="2" fillId="0" borderId="0" xfId="0" applyFont="1" applyAlignment="1">
      <alignment horizontal="right" vertical="center"/>
    </xf>
    <xf numFmtId="164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164" fontId="2" fillId="0" borderId="0" xfId="0" applyFont="1" applyAlignment="1">
      <alignment horizontal="right"/>
    </xf>
    <xf numFmtId="164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8"/>
  <sheetViews>
    <sheetView tabSelected="1" workbookViewId="0" topLeftCell="A76">
      <selection activeCell="A86" sqref="A86:A88"/>
    </sheetView>
  </sheetViews>
  <sheetFormatPr defaultColWidth="9.140625" defaultRowHeight="12.75"/>
  <cols>
    <col min="1" max="1" width="5.7109375" style="3" customWidth="1"/>
    <col min="2" max="2" width="25.140625" style="263" customWidth="1"/>
    <col min="3" max="3" width="13.28125" style="3" customWidth="1"/>
    <col min="4" max="4" width="12.57421875" style="3" customWidth="1"/>
    <col min="5" max="5" width="12.7109375" style="3" customWidth="1"/>
    <col min="6" max="6" width="6.8515625" style="3" customWidth="1"/>
    <col min="7" max="7" width="6.57421875" style="4" customWidth="1"/>
    <col min="8" max="8" width="7.140625" style="5" customWidth="1"/>
    <col min="9" max="9" width="12.421875" style="3" customWidth="1"/>
    <col min="10" max="10" width="12.8515625" style="3" customWidth="1"/>
    <col min="11" max="11" width="5.8515625" style="4" customWidth="1"/>
    <col min="12" max="13" width="12.7109375" style="3" customWidth="1"/>
    <col min="14" max="14" width="6.140625" style="4" customWidth="1"/>
    <col min="15" max="15" width="10.00390625" style="6" customWidth="1"/>
    <col min="16" max="16384" width="10.00390625" style="3" customWidth="1"/>
  </cols>
  <sheetData>
    <row r="1" spans="1:16" ht="5.25" customHeight="1">
      <c r="A1" s="1"/>
      <c r="B1" s="2"/>
      <c r="C1" s="1"/>
      <c r="D1" s="1"/>
      <c r="I1" s="1"/>
      <c r="L1" s="1"/>
      <c r="P1" s="6"/>
    </row>
    <row r="2" spans="1:16" s="13" customFormat="1" ht="15.75" customHeight="1">
      <c r="A2" s="7" t="s">
        <v>0</v>
      </c>
      <c r="B2" s="7"/>
      <c r="C2" s="8"/>
      <c r="D2" s="8"/>
      <c r="E2" s="9"/>
      <c r="F2" s="9"/>
      <c r="G2" s="10"/>
      <c r="H2" s="11"/>
      <c r="I2" s="8"/>
      <c r="J2" s="9"/>
      <c r="K2" s="10"/>
      <c r="L2" s="8"/>
      <c r="M2" s="9"/>
      <c r="N2" s="10"/>
      <c r="O2" s="12"/>
      <c r="P2" s="12"/>
    </row>
    <row r="3" spans="1:16" s="13" customFormat="1" ht="15" customHeight="1">
      <c r="A3" s="14" t="s">
        <v>1</v>
      </c>
      <c r="B3" s="7"/>
      <c r="C3" s="7"/>
      <c r="D3" s="8"/>
      <c r="E3" s="9"/>
      <c r="F3" s="9"/>
      <c r="G3" s="10"/>
      <c r="H3" s="11"/>
      <c r="I3" s="8"/>
      <c r="J3" s="9"/>
      <c r="K3" s="10"/>
      <c r="L3" s="8"/>
      <c r="M3" s="15" t="s">
        <v>2</v>
      </c>
      <c r="N3" s="10"/>
      <c r="O3" s="12"/>
      <c r="P3" s="12"/>
    </row>
    <row r="4" spans="1:16" ht="12" customHeight="1" thickBot="1">
      <c r="A4" s="16"/>
      <c r="B4" s="17"/>
      <c r="C4" s="16"/>
      <c r="D4" s="18"/>
      <c r="E4" s="19"/>
      <c r="F4" s="19"/>
      <c r="G4" s="20"/>
      <c r="H4" s="21"/>
      <c r="I4" s="19"/>
      <c r="J4" s="19"/>
      <c r="K4" s="22"/>
      <c r="L4" s="18"/>
      <c r="M4" s="23" t="s">
        <v>3</v>
      </c>
      <c r="N4" s="24"/>
      <c r="P4" s="6"/>
    </row>
    <row r="5" spans="1:14" s="6" customFormat="1" ht="19.5" customHeight="1" thickBot="1">
      <c r="A5" s="25" t="s">
        <v>4</v>
      </c>
      <c r="B5" s="26" t="s">
        <v>5</v>
      </c>
      <c r="C5" s="27" t="s">
        <v>6</v>
      </c>
      <c r="D5" s="28" t="s">
        <v>7</v>
      </c>
      <c r="E5" s="29"/>
      <c r="F5" s="29"/>
      <c r="G5" s="30"/>
      <c r="H5" s="31"/>
      <c r="I5" s="32" t="s">
        <v>8</v>
      </c>
      <c r="J5" s="33"/>
      <c r="K5" s="34"/>
      <c r="L5" s="32" t="s">
        <v>9</v>
      </c>
      <c r="M5" s="35"/>
      <c r="N5" s="36"/>
    </row>
    <row r="6" spans="1:14" s="6" customFormat="1" ht="33" customHeight="1" thickBot="1" thickTop="1">
      <c r="A6" s="37"/>
      <c r="B6" s="38"/>
      <c r="C6" s="39"/>
      <c r="D6" s="40" t="s">
        <v>10</v>
      </c>
      <c r="E6" s="41" t="s">
        <v>11</v>
      </c>
      <c r="F6" s="42" t="s">
        <v>12</v>
      </c>
      <c r="G6" s="43" t="s">
        <v>13</v>
      </c>
      <c r="H6" s="44" t="s">
        <v>14</v>
      </c>
      <c r="I6" s="40" t="s">
        <v>15</v>
      </c>
      <c r="J6" s="41" t="s">
        <v>16</v>
      </c>
      <c r="K6" s="45" t="s">
        <v>17</v>
      </c>
      <c r="L6" s="40" t="s">
        <v>10</v>
      </c>
      <c r="M6" s="41" t="s">
        <v>18</v>
      </c>
      <c r="N6" s="46" t="s">
        <v>13</v>
      </c>
    </row>
    <row r="7" spans="1:16" s="57" customFormat="1" ht="9.75" customHeight="1" thickBot="1" thickTop="1">
      <c r="A7" s="47">
        <v>1</v>
      </c>
      <c r="B7" s="48">
        <v>2</v>
      </c>
      <c r="C7" s="49">
        <v>3</v>
      </c>
      <c r="D7" s="50">
        <v>4</v>
      </c>
      <c r="E7" s="51">
        <v>5</v>
      </c>
      <c r="F7" s="51">
        <v>6</v>
      </c>
      <c r="G7" s="52">
        <v>7</v>
      </c>
      <c r="H7" s="53">
        <v>8</v>
      </c>
      <c r="I7" s="51">
        <v>9</v>
      </c>
      <c r="J7" s="51">
        <v>10</v>
      </c>
      <c r="K7" s="54">
        <v>11</v>
      </c>
      <c r="L7" s="50">
        <v>12</v>
      </c>
      <c r="M7" s="51">
        <v>13</v>
      </c>
      <c r="N7" s="55">
        <v>14</v>
      </c>
      <c r="O7" s="56"/>
      <c r="P7" s="56"/>
    </row>
    <row r="8" spans="1:15" s="69" customFormat="1" ht="15.75" customHeight="1" thickTop="1">
      <c r="A8" s="58" t="s">
        <v>19</v>
      </c>
      <c r="B8" s="59" t="s">
        <v>20</v>
      </c>
      <c r="C8" s="60">
        <f>SUM(C9:C10)</f>
        <v>17452</v>
      </c>
      <c r="D8" s="61">
        <f aca="true" t="shared" si="0" ref="D8:E29">I8+L8</f>
        <v>39053</v>
      </c>
      <c r="E8" s="62">
        <f t="shared" si="0"/>
        <v>27668</v>
      </c>
      <c r="F8" s="63">
        <f aca="true" t="shared" si="1" ref="F8:F14">E8/C8*100</f>
        <v>158.53770341508138</v>
      </c>
      <c r="G8" s="64">
        <f aca="true" t="shared" si="2" ref="G8:G14">E8/D8*100</f>
        <v>70.847310065808</v>
      </c>
      <c r="H8" s="65">
        <f>E8/E80*100</f>
        <v>0.007177275256503608</v>
      </c>
      <c r="I8" s="62">
        <f>SUM(I9:I10)</f>
        <v>39053</v>
      </c>
      <c r="J8" s="62">
        <f>SUM(J9:J10)</f>
        <v>27668</v>
      </c>
      <c r="K8" s="66">
        <f>J8/I8*100</f>
        <v>70.847310065808</v>
      </c>
      <c r="L8" s="61"/>
      <c r="M8" s="62"/>
      <c r="N8" s="67"/>
      <c r="O8" s="68"/>
    </row>
    <row r="9" spans="1:16" s="82" customFormat="1" ht="11.25" customHeight="1">
      <c r="A9" s="70"/>
      <c r="B9" s="71" t="s">
        <v>21</v>
      </c>
      <c r="C9" s="72">
        <v>2260</v>
      </c>
      <c r="D9" s="73">
        <f t="shared" si="0"/>
        <v>13915</v>
      </c>
      <c r="E9" s="74">
        <f t="shared" si="0"/>
        <v>2530</v>
      </c>
      <c r="F9" s="75">
        <f t="shared" si="1"/>
        <v>111.94690265486726</v>
      </c>
      <c r="G9" s="76">
        <f t="shared" si="2"/>
        <v>18.181818181818183</v>
      </c>
      <c r="H9" s="77"/>
      <c r="I9" s="74">
        <v>13915</v>
      </c>
      <c r="J9" s="74">
        <v>2530</v>
      </c>
      <c r="K9" s="78">
        <f>J9/I9*100</f>
        <v>18.181818181818183</v>
      </c>
      <c r="L9" s="73"/>
      <c r="M9" s="74"/>
      <c r="N9" s="79"/>
      <c r="O9" s="80"/>
      <c r="P9" s="81"/>
    </row>
    <row r="10" spans="1:16" s="82" customFormat="1" ht="12.75" customHeight="1">
      <c r="A10" s="83"/>
      <c r="B10" s="84" t="s">
        <v>22</v>
      </c>
      <c r="C10" s="85">
        <v>15192</v>
      </c>
      <c r="D10" s="73">
        <f t="shared" si="0"/>
        <v>25138</v>
      </c>
      <c r="E10" s="74">
        <f t="shared" si="0"/>
        <v>25138</v>
      </c>
      <c r="F10" s="75">
        <f t="shared" si="1"/>
        <v>165.46866771985256</v>
      </c>
      <c r="G10" s="76">
        <f t="shared" si="2"/>
        <v>100</v>
      </c>
      <c r="H10" s="86"/>
      <c r="I10" s="87">
        <v>25138</v>
      </c>
      <c r="J10" s="87">
        <v>25138</v>
      </c>
      <c r="K10" s="78">
        <f>J10/I10*100</f>
        <v>100</v>
      </c>
      <c r="L10" s="88"/>
      <c r="M10" s="87"/>
      <c r="N10" s="89"/>
      <c r="O10" s="80"/>
      <c r="P10" s="81"/>
    </row>
    <row r="11" spans="1:16" s="100" customFormat="1" ht="15.75" customHeight="1" hidden="1">
      <c r="A11" s="90" t="s">
        <v>23</v>
      </c>
      <c r="B11" s="91" t="s">
        <v>24</v>
      </c>
      <c r="C11" s="92">
        <f>SUM(C12:C13)</f>
        <v>0</v>
      </c>
      <c r="D11" s="73">
        <f t="shared" si="0"/>
        <v>0</v>
      </c>
      <c r="E11" s="74">
        <f t="shared" si="0"/>
        <v>0</v>
      </c>
      <c r="F11" s="75" t="e">
        <f t="shared" si="1"/>
        <v>#DIV/0!</v>
      </c>
      <c r="G11" s="76" t="e">
        <f t="shared" si="2"/>
        <v>#DIV/0!</v>
      </c>
      <c r="H11" s="93"/>
      <c r="I11" s="94"/>
      <c r="J11" s="94"/>
      <c r="K11" s="95"/>
      <c r="L11" s="96"/>
      <c r="M11" s="94"/>
      <c r="N11" s="97"/>
      <c r="O11" s="98"/>
      <c r="P11" s="99"/>
    </row>
    <row r="12" spans="1:15" s="81" customFormat="1" ht="12" customHeight="1" hidden="1">
      <c r="A12" s="70"/>
      <c r="B12" s="71" t="s">
        <v>21</v>
      </c>
      <c r="C12" s="72">
        <v>0</v>
      </c>
      <c r="D12" s="73">
        <f t="shared" si="0"/>
        <v>0</v>
      </c>
      <c r="E12" s="74">
        <f t="shared" si="0"/>
        <v>0</v>
      </c>
      <c r="F12" s="75" t="e">
        <f t="shared" si="1"/>
        <v>#DIV/0!</v>
      </c>
      <c r="G12" s="76" t="e">
        <f t="shared" si="2"/>
        <v>#DIV/0!</v>
      </c>
      <c r="H12" s="77"/>
      <c r="I12" s="74"/>
      <c r="J12" s="74"/>
      <c r="K12" s="77"/>
      <c r="L12" s="74"/>
      <c r="M12" s="74"/>
      <c r="N12" s="79"/>
      <c r="O12" s="80"/>
    </row>
    <row r="13" spans="1:16" s="109" customFormat="1" ht="15" hidden="1">
      <c r="A13" s="101"/>
      <c r="B13" s="102" t="s">
        <v>22</v>
      </c>
      <c r="C13" s="103"/>
      <c r="D13" s="73">
        <f t="shared" si="0"/>
        <v>0</v>
      </c>
      <c r="E13" s="74">
        <f t="shared" si="0"/>
        <v>0</v>
      </c>
      <c r="F13" s="75" t="e">
        <f t="shared" si="1"/>
        <v>#DIV/0!</v>
      </c>
      <c r="G13" s="76" t="e">
        <f t="shared" si="2"/>
        <v>#DIV/0!</v>
      </c>
      <c r="H13" s="104"/>
      <c r="I13" s="105"/>
      <c r="J13" s="105"/>
      <c r="K13" s="104"/>
      <c r="L13" s="105"/>
      <c r="M13" s="105"/>
      <c r="N13" s="106"/>
      <c r="O13" s="107"/>
      <c r="P13" s="108"/>
    </row>
    <row r="14" spans="1:16" s="111" customFormat="1" ht="13.5" customHeight="1">
      <c r="A14" s="58" t="s">
        <v>25</v>
      </c>
      <c r="B14" s="59" t="s">
        <v>26</v>
      </c>
      <c r="C14" s="60">
        <f>C15</f>
        <v>173118</v>
      </c>
      <c r="D14" s="61">
        <f t="shared" si="0"/>
        <v>194000</v>
      </c>
      <c r="E14" s="62">
        <f t="shared" si="0"/>
        <v>188441</v>
      </c>
      <c r="F14" s="63">
        <f t="shared" si="1"/>
        <v>108.8511882068878</v>
      </c>
      <c r="G14" s="110">
        <f t="shared" si="2"/>
        <v>97.13453608247423</v>
      </c>
      <c r="H14" s="93">
        <f>E14/E80*100</f>
        <v>0.048882930700115526</v>
      </c>
      <c r="I14" s="62">
        <f>SUM(I15)</f>
        <v>194000</v>
      </c>
      <c r="J14" s="62">
        <f>SUM(J15)</f>
        <v>188441</v>
      </c>
      <c r="K14" s="66">
        <f>J14/I14*100</f>
        <v>97.13453608247423</v>
      </c>
      <c r="L14" s="96"/>
      <c r="M14" s="94"/>
      <c r="N14" s="97"/>
      <c r="O14" s="68"/>
      <c r="P14" s="69"/>
    </row>
    <row r="15" spans="1:15" s="81" customFormat="1" ht="13.5" customHeight="1">
      <c r="A15" s="70"/>
      <c r="B15" s="71" t="s">
        <v>21</v>
      </c>
      <c r="C15" s="72">
        <v>173118</v>
      </c>
      <c r="D15" s="73">
        <f t="shared" si="0"/>
        <v>194000</v>
      </c>
      <c r="E15" s="74">
        <f t="shared" si="0"/>
        <v>188441</v>
      </c>
      <c r="F15" s="112"/>
      <c r="G15" s="113"/>
      <c r="H15" s="114"/>
      <c r="I15" s="74">
        <v>194000</v>
      </c>
      <c r="J15" s="74">
        <v>188441</v>
      </c>
      <c r="K15" s="77"/>
      <c r="L15" s="74"/>
      <c r="M15" s="74"/>
      <c r="N15" s="79"/>
      <c r="O15" s="80"/>
    </row>
    <row r="16" spans="1:16" s="111" customFormat="1" ht="17.25" customHeight="1">
      <c r="A16" s="58" t="s">
        <v>27</v>
      </c>
      <c r="B16" s="59" t="s">
        <v>28</v>
      </c>
      <c r="C16" s="60">
        <f>C17+C19</f>
        <v>38888649</v>
      </c>
      <c r="D16" s="61">
        <f t="shared" si="0"/>
        <v>51949920</v>
      </c>
      <c r="E16" s="62">
        <f t="shared" si="0"/>
        <v>47427914</v>
      </c>
      <c r="F16" s="63">
        <f>E16/C16*100</f>
        <v>121.95824545100551</v>
      </c>
      <c r="G16" s="110">
        <f>E16/D16*100</f>
        <v>91.2954514655653</v>
      </c>
      <c r="H16" s="93">
        <f>E16/E80*100</f>
        <v>12.303136967608104</v>
      </c>
      <c r="I16" s="62">
        <f>SUM(I17)</f>
        <v>28563920</v>
      </c>
      <c r="J16" s="62">
        <f>SUM(J17)</f>
        <v>26387790</v>
      </c>
      <c r="K16" s="66">
        <f>J16/I16*100</f>
        <v>92.38154286946609</v>
      </c>
      <c r="L16" s="96">
        <f>L17+L19</f>
        <v>23386000</v>
      </c>
      <c r="M16" s="94">
        <f>M17+M19</f>
        <v>21040124</v>
      </c>
      <c r="N16" s="97">
        <f>M16/L16*100</f>
        <v>89.96888736851108</v>
      </c>
      <c r="O16" s="68"/>
      <c r="P16" s="69"/>
    </row>
    <row r="17" spans="1:15" s="81" customFormat="1" ht="13.5" customHeight="1">
      <c r="A17" s="70"/>
      <c r="B17" s="71" t="s">
        <v>21</v>
      </c>
      <c r="C17" s="72">
        <v>37939524</v>
      </c>
      <c r="D17" s="73">
        <f t="shared" si="0"/>
        <v>51949920</v>
      </c>
      <c r="E17" s="74">
        <f t="shared" si="0"/>
        <v>47427914</v>
      </c>
      <c r="F17" s="75">
        <f>E17/C17*100</f>
        <v>125.00924892995495</v>
      </c>
      <c r="G17" s="76">
        <f>E17/D17*100</f>
        <v>91.2954514655653</v>
      </c>
      <c r="H17" s="115"/>
      <c r="I17" s="74">
        <v>28563920</v>
      </c>
      <c r="J17" s="74">
        <v>26387790</v>
      </c>
      <c r="K17" s="77"/>
      <c r="L17" s="74">
        <v>23386000</v>
      </c>
      <c r="M17" s="74">
        <v>21040124</v>
      </c>
      <c r="N17" s="79">
        <f>M17/L17*100</f>
        <v>89.96888736851108</v>
      </c>
      <c r="O17" s="116"/>
    </row>
    <row r="18" spans="1:15" s="56" customFormat="1" ht="14.25" customHeight="1" hidden="1">
      <c r="A18" s="117"/>
      <c r="B18" s="118" t="s">
        <v>29</v>
      </c>
      <c r="C18" s="119">
        <v>97310</v>
      </c>
      <c r="D18" s="120">
        <f>I18+L18</f>
        <v>0</v>
      </c>
      <c r="E18" s="121">
        <f>J18+M18</f>
        <v>0</v>
      </c>
      <c r="F18" s="122"/>
      <c r="G18" s="123" t="e">
        <f>E18/D18*100</f>
        <v>#DIV/0!</v>
      </c>
      <c r="H18" s="124"/>
      <c r="I18" s="121"/>
      <c r="J18" s="121"/>
      <c r="K18" s="125"/>
      <c r="L18" s="120"/>
      <c r="M18" s="121"/>
      <c r="N18" s="126"/>
      <c r="O18" s="127"/>
    </row>
    <row r="19" spans="1:15" s="81" customFormat="1" ht="27" customHeight="1" hidden="1">
      <c r="A19" s="70"/>
      <c r="B19" s="71" t="s">
        <v>30</v>
      </c>
      <c r="C19" s="72">
        <v>949125</v>
      </c>
      <c r="D19" s="73">
        <f>I19+L19</f>
        <v>0</v>
      </c>
      <c r="E19" s="73">
        <f>J19+M19</f>
        <v>0</v>
      </c>
      <c r="F19" s="75">
        <f>E19/C19*100</f>
        <v>0</v>
      </c>
      <c r="G19" s="76" t="e">
        <f>E19/D19*100</f>
        <v>#DIV/0!</v>
      </c>
      <c r="H19" s="128"/>
      <c r="I19" s="74"/>
      <c r="J19" s="74"/>
      <c r="K19" s="77"/>
      <c r="L19" s="73"/>
      <c r="M19" s="74"/>
      <c r="N19" s="129" t="e">
        <f>M19/L19*100</f>
        <v>#DIV/0!</v>
      </c>
      <c r="O19" s="80"/>
    </row>
    <row r="20" spans="1:16" s="111" customFormat="1" ht="13.5" customHeight="1">
      <c r="A20" s="58" t="s">
        <v>31</v>
      </c>
      <c r="B20" s="59" t="s">
        <v>32</v>
      </c>
      <c r="C20" s="60">
        <f>SUM(C21)</f>
        <v>53633</v>
      </c>
      <c r="D20" s="61">
        <f t="shared" si="0"/>
        <v>64000</v>
      </c>
      <c r="E20" s="62">
        <f t="shared" si="0"/>
        <v>33470</v>
      </c>
      <c r="F20" s="63">
        <f>E20/C20*100</f>
        <v>62.405608487311916</v>
      </c>
      <c r="G20" s="110">
        <f>E20/D20*100</f>
        <v>52.296875</v>
      </c>
      <c r="H20" s="93">
        <f>E20/E80*100</f>
        <v>0.00868235516969697</v>
      </c>
      <c r="I20" s="62">
        <f>SUM(I21)</f>
        <v>64000</v>
      </c>
      <c r="J20" s="62">
        <f>SUM(J21)</f>
        <v>33470</v>
      </c>
      <c r="K20" s="66">
        <f>J20/I20*100</f>
        <v>52.296875</v>
      </c>
      <c r="L20" s="96"/>
      <c r="M20" s="94"/>
      <c r="N20" s="130"/>
      <c r="O20" s="68"/>
      <c r="P20" s="69"/>
    </row>
    <row r="21" spans="1:15" s="81" customFormat="1" ht="13.5" customHeight="1">
      <c r="A21" s="70"/>
      <c r="B21" s="71" t="s">
        <v>21</v>
      </c>
      <c r="C21" s="72">
        <v>53633</v>
      </c>
      <c r="D21" s="73">
        <f t="shared" si="0"/>
        <v>64000</v>
      </c>
      <c r="E21" s="74">
        <f t="shared" si="0"/>
        <v>33470</v>
      </c>
      <c r="F21" s="75"/>
      <c r="G21" s="76"/>
      <c r="H21" s="77"/>
      <c r="I21" s="74">
        <v>64000</v>
      </c>
      <c r="J21" s="74">
        <v>33470</v>
      </c>
      <c r="K21" s="77"/>
      <c r="L21" s="74"/>
      <c r="M21" s="74"/>
      <c r="N21" s="131"/>
      <c r="O21" s="80"/>
    </row>
    <row r="22" spans="1:16" s="111" customFormat="1" ht="15.75" customHeight="1">
      <c r="A22" s="58" t="s">
        <v>33</v>
      </c>
      <c r="B22" s="59" t="s">
        <v>34</v>
      </c>
      <c r="C22" s="60">
        <f>SUM(C23:C24)</f>
        <v>17587565</v>
      </c>
      <c r="D22" s="61">
        <f t="shared" si="0"/>
        <v>23099621</v>
      </c>
      <c r="E22" s="62">
        <f t="shared" si="0"/>
        <v>17164664</v>
      </c>
      <c r="F22" s="63">
        <f aca="true" t="shared" si="3" ref="F22:F34">E22/C22*100</f>
        <v>97.59545451573314</v>
      </c>
      <c r="G22" s="64">
        <f>E22/D22*100</f>
        <v>74.30712391341831</v>
      </c>
      <c r="H22" s="65">
        <f>E22/E80*100</f>
        <v>4.4526354710639815</v>
      </c>
      <c r="I22" s="62">
        <f>SUM(I23:I24)</f>
        <v>23060621</v>
      </c>
      <c r="J22" s="62">
        <f>SUM(J23:J24)</f>
        <v>17125711</v>
      </c>
      <c r="K22" s="66">
        <f>J22/I22*100</f>
        <v>74.2638760682117</v>
      </c>
      <c r="L22" s="62">
        <f>SUM(L23:L24)</f>
        <v>39000</v>
      </c>
      <c r="M22" s="62">
        <f>SUM(M23:M24)</f>
        <v>38953</v>
      </c>
      <c r="N22" s="132">
        <f>M22/L22*100</f>
        <v>99.87948717948719</v>
      </c>
      <c r="O22" s="68"/>
      <c r="P22" s="69"/>
    </row>
    <row r="23" spans="1:15" s="81" customFormat="1" ht="13.5" customHeight="1">
      <c r="A23" s="70"/>
      <c r="B23" s="71" t="s">
        <v>21</v>
      </c>
      <c r="C23" s="72">
        <v>17548955</v>
      </c>
      <c r="D23" s="73">
        <f t="shared" si="0"/>
        <v>23060621</v>
      </c>
      <c r="E23" s="74">
        <f t="shared" si="0"/>
        <v>17125711</v>
      </c>
      <c r="F23" s="75">
        <f t="shared" si="3"/>
        <v>97.58820966832498</v>
      </c>
      <c r="G23" s="76">
        <f>E23/D23*100</f>
        <v>74.2638760682117</v>
      </c>
      <c r="H23" s="77"/>
      <c r="I23" s="74">
        <v>23060621</v>
      </c>
      <c r="J23" s="74">
        <v>17125711</v>
      </c>
      <c r="K23" s="77"/>
      <c r="L23" s="74"/>
      <c r="M23" s="133"/>
      <c r="N23" s="131"/>
      <c r="O23" s="80"/>
    </row>
    <row r="24" spans="1:16" s="82" customFormat="1" ht="13.5" customHeight="1">
      <c r="A24" s="83"/>
      <c r="B24" s="84" t="s">
        <v>22</v>
      </c>
      <c r="C24" s="85">
        <v>38610</v>
      </c>
      <c r="D24" s="88">
        <f t="shared" si="0"/>
        <v>39000</v>
      </c>
      <c r="E24" s="87">
        <f t="shared" si="0"/>
        <v>38953</v>
      </c>
      <c r="F24" s="75">
        <f t="shared" si="3"/>
        <v>100.88837088837089</v>
      </c>
      <c r="G24" s="134">
        <f>E24/D24*100</f>
        <v>99.87948717948719</v>
      </c>
      <c r="H24" s="86"/>
      <c r="I24" s="87"/>
      <c r="J24" s="87"/>
      <c r="K24" s="135"/>
      <c r="L24" s="87">
        <v>39000</v>
      </c>
      <c r="M24" s="87">
        <v>38953</v>
      </c>
      <c r="N24" s="131"/>
      <c r="O24" s="80"/>
      <c r="P24" s="81"/>
    </row>
    <row r="25" spans="1:15" s="137" customFormat="1" ht="17.25" customHeight="1">
      <c r="A25" s="90" t="s">
        <v>35</v>
      </c>
      <c r="B25" s="59" t="s">
        <v>36</v>
      </c>
      <c r="C25" s="92">
        <f>C26+C27+C28</f>
        <v>2745240</v>
      </c>
      <c r="D25" s="96">
        <f t="shared" si="0"/>
        <v>3764966</v>
      </c>
      <c r="E25" s="94">
        <f t="shared" si="0"/>
        <v>3163503</v>
      </c>
      <c r="F25" s="63">
        <f t="shared" si="3"/>
        <v>115.23593565589894</v>
      </c>
      <c r="G25" s="110">
        <f aca="true" t="shared" si="4" ref="G25:G40">E25/D25*100</f>
        <v>84.02474285292351</v>
      </c>
      <c r="H25" s="93">
        <f>E25/E80*100</f>
        <v>0.820635094902954</v>
      </c>
      <c r="I25" s="94">
        <f>SUM(I26:I28)</f>
        <v>3137300</v>
      </c>
      <c r="J25" s="94">
        <f>SUM(J26:J28)</f>
        <v>2536153</v>
      </c>
      <c r="K25" s="136">
        <f>J25/I25*100</f>
        <v>80.83871481847449</v>
      </c>
      <c r="L25" s="94">
        <f>SUM(L26:L28)</f>
        <v>627666</v>
      </c>
      <c r="M25" s="94">
        <f>M26+M27</f>
        <v>627350</v>
      </c>
      <c r="N25" s="130">
        <f aca="true" t="shared" si="5" ref="N25:N31">M25/L25*100</f>
        <v>99.94965475268694</v>
      </c>
      <c r="O25" s="98"/>
    </row>
    <row r="26" spans="1:16" s="82" customFormat="1" ht="12.75" customHeight="1">
      <c r="A26" s="70"/>
      <c r="B26" s="71" t="s">
        <v>21</v>
      </c>
      <c r="C26" s="72">
        <v>2213531</v>
      </c>
      <c r="D26" s="73">
        <f t="shared" si="0"/>
        <v>3320700</v>
      </c>
      <c r="E26" s="74">
        <f t="shared" si="0"/>
        <v>2719251</v>
      </c>
      <c r="F26" s="75">
        <f t="shared" si="3"/>
        <v>122.84675480036196</v>
      </c>
      <c r="G26" s="113">
        <f t="shared" si="4"/>
        <v>81.88788508447014</v>
      </c>
      <c r="H26" s="77"/>
      <c r="I26" s="74">
        <v>3120700</v>
      </c>
      <c r="J26" s="74">
        <v>2519558</v>
      </c>
      <c r="K26" s="78">
        <f>J26/I26*100</f>
        <v>80.73695004325953</v>
      </c>
      <c r="L26" s="74">
        <v>200000</v>
      </c>
      <c r="M26" s="74">
        <v>199693</v>
      </c>
      <c r="N26" s="79">
        <f t="shared" si="5"/>
        <v>99.8465</v>
      </c>
      <c r="O26" s="80"/>
      <c r="P26" s="81"/>
    </row>
    <row r="27" spans="1:15" s="81" customFormat="1" ht="13.5" customHeight="1">
      <c r="A27" s="70"/>
      <c r="B27" s="71" t="s">
        <v>22</v>
      </c>
      <c r="C27" s="72">
        <v>515110</v>
      </c>
      <c r="D27" s="73">
        <f>I27+L27</f>
        <v>427666</v>
      </c>
      <c r="E27" s="74">
        <f>J27+M27</f>
        <v>427657</v>
      </c>
      <c r="F27" s="75">
        <f>E27/C27*100</f>
        <v>83.02246122187495</v>
      </c>
      <c r="G27" s="113">
        <f>E27/D27*100</f>
        <v>99.9978955540071</v>
      </c>
      <c r="H27" s="77"/>
      <c r="I27" s="74"/>
      <c r="J27" s="74"/>
      <c r="K27" s="78"/>
      <c r="L27" s="74">
        <v>427666</v>
      </c>
      <c r="M27" s="74">
        <v>427657</v>
      </c>
      <c r="N27" s="79">
        <f>M27/L27*100</f>
        <v>99.9978955540071</v>
      </c>
      <c r="O27" s="80"/>
    </row>
    <row r="28" spans="1:15" s="81" customFormat="1" ht="24.75" customHeight="1">
      <c r="A28" s="70"/>
      <c r="B28" s="71" t="s">
        <v>30</v>
      </c>
      <c r="C28" s="72">
        <v>16599</v>
      </c>
      <c r="D28" s="73">
        <f>I28+L28</f>
        <v>16600</v>
      </c>
      <c r="E28" s="74">
        <f>J28+M28</f>
        <v>16595</v>
      </c>
      <c r="F28" s="138">
        <f t="shared" si="3"/>
        <v>99.9759021627809</v>
      </c>
      <c r="G28" s="113">
        <f>E28/D28*100</f>
        <v>99.96987951807229</v>
      </c>
      <c r="H28" s="77"/>
      <c r="I28" s="74">
        <v>16600</v>
      </c>
      <c r="J28" s="74">
        <v>16595</v>
      </c>
      <c r="K28" s="78">
        <f>J28/I28*100</f>
        <v>99.96987951807229</v>
      </c>
      <c r="L28" s="74"/>
      <c r="M28" s="74"/>
      <c r="N28" s="129"/>
      <c r="O28" s="80"/>
    </row>
    <row r="29" spans="1:15" s="137" customFormat="1" ht="18" customHeight="1">
      <c r="A29" s="90" t="s">
        <v>37</v>
      </c>
      <c r="B29" s="59" t="s">
        <v>38</v>
      </c>
      <c r="C29" s="92">
        <f>C30+C32+C33</f>
        <v>30589484</v>
      </c>
      <c r="D29" s="96">
        <f t="shared" si="0"/>
        <v>34771508</v>
      </c>
      <c r="E29" s="94">
        <f t="shared" si="0"/>
        <v>32095299</v>
      </c>
      <c r="F29" s="63">
        <f t="shared" si="3"/>
        <v>104.92265577281394</v>
      </c>
      <c r="G29" s="110">
        <f t="shared" si="4"/>
        <v>92.30344280725473</v>
      </c>
      <c r="H29" s="93">
        <f>E29/E80*100</f>
        <v>8.325747989113234</v>
      </c>
      <c r="I29" s="94">
        <f>I30+I32</f>
        <v>31299876</v>
      </c>
      <c r="J29" s="94">
        <f>J30+J32</f>
        <v>28881020</v>
      </c>
      <c r="K29" s="66">
        <f>J29/I29*100</f>
        <v>92.27199494336655</v>
      </c>
      <c r="L29" s="94">
        <f>L30+L32+L33</f>
        <v>3471632</v>
      </c>
      <c r="M29" s="94">
        <f>M30+M32+M33</f>
        <v>3214279</v>
      </c>
      <c r="N29" s="130">
        <f t="shared" si="5"/>
        <v>92.58697350410412</v>
      </c>
      <c r="O29" s="139"/>
    </row>
    <row r="30" spans="1:16" s="82" customFormat="1" ht="12.75">
      <c r="A30" s="70"/>
      <c r="B30" s="71" t="s">
        <v>21</v>
      </c>
      <c r="C30" s="72">
        <v>29510466</v>
      </c>
      <c r="D30" s="73">
        <f aca="true" t="shared" si="6" ref="D30:E45">I30+L30</f>
        <v>33733976</v>
      </c>
      <c r="E30" s="74">
        <f t="shared" si="6"/>
        <v>31057767</v>
      </c>
      <c r="F30" s="75">
        <f t="shared" si="3"/>
        <v>105.24322794496028</v>
      </c>
      <c r="G30" s="113">
        <f t="shared" si="4"/>
        <v>92.0667252505308</v>
      </c>
      <c r="H30" s="77"/>
      <c r="I30" s="74">
        <v>30541976</v>
      </c>
      <c r="J30" s="74">
        <v>28123120</v>
      </c>
      <c r="K30" s="78">
        <f>J30/I30*100</f>
        <v>92.08022427887443</v>
      </c>
      <c r="L30" s="74">
        <v>3192000</v>
      </c>
      <c r="M30" s="74">
        <v>2934647</v>
      </c>
      <c r="N30" s="131">
        <f t="shared" si="5"/>
        <v>91.9375626566416</v>
      </c>
      <c r="O30" s="80"/>
      <c r="P30" s="81"/>
    </row>
    <row r="31" spans="1:15" s="56" customFormat="1" ht="9" customHeight="1">
      <c r="A31" s="117"/>
      <c r="B31" s="118" t="s">
        <v>29</v>
      </c>
      <c r="C31" s="119">
        <v>1613164</v>
      </c>
      <c r="D31" s="120">
        <f t="shared" si="6"/>
        <v>15000</v>
      </c>
      <c r="E31" s="121">
        <f t="shared" si="6"/>
        <v>15000</v>
      </c>
      <c r="F31" s="140">
        <f t="shared" si="3"/>
        <v>0.929849661906663</v>
      </c>
      <c r="G31" s="141">
        <f>E31/D31*100</f>
        <v>100</v>
      </c>
      <c r="H31" s="125"/>
      <c r="I31" s="121"/>
      <c r="J31" s="121"/>
      <c r="K31" s="142"/>
      <c r="L31" s="121">
        <v>15000</v>
      </c>
      <c r="M31" s="121">
        <v>15000</v>
      </c>
      <c r="N31" s="143">
        <f t="shared" si="5"/>
        <v>100</v>
      </c>
      <c r="O31" s="127"/>
    </row>
    <row r="32" spans="1:15" s="81" customFormat="1" ht="12.75">
      <c r="A32" s="70"/>
      <c r="B32" s="71" t="s">
        <v>22</v>
      </c>
      <c r="C32" s="72">
        <v>1074553</v>
      </c>
      <c r="D32" s="73">
        <f t="shared" si="6"/>
        <v>1033098</v>
      </c>
      <c r="E32" s="74">
        <f t="shared" si="6"/>
        <v>1033098</v>
      </c>
      <c r="F32" s="75">
        <f>E32/C32*100</f>
        <v>96.142116768554</v>
      </c>
      <c r="G32" s="113">
        <f>E32/D32*100</f>
        <v>100</v>
      </c>
      <c r="H32" s="77"/>
      <c r="I32" s="74">
        <v>757900</v>
      </c>
      <c r="J32" s="74">
        <v>757900</v>
      </c>
      <c r="K32" s="78">
        <f>J32/I32*100</f>
        <v>100</v>
      </c>
      <c r="L32" s="74">
        <v>275198</v>
      </c>
      <c r="M32" s="74">
        <v>275198</v>
      </c>
      <c r="N32" s="131">
        <f>M32/L32*100</f>
        <v>100</v>
      </c>
      <c r="O32" s="80"/>
    </row>
    <row r="33" spans="1:15" s="81" customFormat="1" ht="24.75" customHeight="1">
      <c r="A33" s="83"/>
      <c r="B33" s="84" t="s">
        <v>30</v>
      </c>
      <c r="C33" s="85">
        <v>4465</v>
      </c>
      <c r="D33" s="88">
        <f t="shared" si="6"/>
        <v>4434</v>
      </c>
      <c r="E33" s="87">
        <f t="shared" si="6"/>
        <v>4434</v>
      </c>
      <c r="F33" s="144">
        <f>E33/C33*100</f>
        <v>99.3057110862262</v>
      </c>
      <c r="G33" s="134">
        <f>E33/D33*100</f>
        <v>100</v>
      </c>
      <c r="H33" s="86"/>
      <c r="I33" s="87"/>
      <c r="J33" s="87"/>
      <c r="K33" s="145"/>
      <c r="L33" s="74">
        <v>4434</v>
      </c>
      <c r="M33" s="74">
        <v>4434</v>
      </c>
      <c r="N33" s="146">
        <f>M33/L33*100</f>
        <v>100</v>
      </c>
      <c r="O33" s="80"/>
    </row>
    <row r="34" spans="1:15" s="137" customFormat="1" ht="47.25" customHeight="1">
      <c r="A34" s="90" t="s">
        <v>39</v>
      </c>
      <c r="B34" s="147" t="s">
        <v>40</v>
      </c>
      <c r="C34" s="92">
        <f>C35</f>
        <v>15664</v>
      </c>
      <c r="D34" s="96">
        <f t="shared" si="6"/>
        <v>132897</v>
      </c>
      <c r="E34" s="94">
        <f t="shared" si="6"/>
        <v>132112</v>
      </c>
      <c r="F34" s="148">
        <f t="shared" si="3"/>
        <v>843.4116445352399</v>
      </c>
      <c r="G34" s="110">
        <f t="shared" si="4"/>
        <v>99.40931698984929</v>
      </c>
      <c r="H34" s="93">
        <f>E34/E80*100</f>
        <v>0.034270788950672426</v>
      </c>
      <c r="I34" s="94">
        <f>SUM(I35:I35)</f>
        <v>132897</v>
      </c>
      <c r="J34" s="94">
        <f>SUM(J35:J35)</f>
        <v>132112</v>
      </c>
      <c r="K34" s="66">
        <f>J34/I34*100</f>
        <v>99.40931698984929</v>
      </c>
      <c r="L34" s="149"/>
      <c r="M34" s="150"/>
      <c r="N34" s="97"/>
      <c r="O34" s="98"/>
    </row>
    <row r="35" spans="1:15" s="81" customFormat="1" ht="15.75" customHeight="1">
      <c r="A35" s="83"/>
      <c r="B35" s="84" t="s">
        <v>22</v>
      </c>
      <c r="C35" s="85">
        <v>15664</v>
      </c>
      <c r="D35" s="88">
        <f t="shared" si="6"/>
        <v>132897</v>
      </c>
      <c r="E35" s="87">
        <f t="shared" si="6"/>
        <v>132112</v>
      </c>
      <c r="F35" s="75"/>
      <c r="G35" s="113"/>
      <c r="H35" s="86"/>
      <c r="I35" s="87">
        <v>132897</v>
      </c>
      <c r="J35" s="87">
        <v>132112</v>
      </c>
      <c r="K35" s="151"/>
      <c r="L35" s="152"/>
      <c r="M35" s="153"/>
      <c r="N35" s="154"/>
      <c r="O35" s="80"/>
    </row>
    <row r="36" spans="1:15" s="137" customFormat="1" ht="14.25" customHeight="1" hidden="1">
      <c r="A36" s="90" t="s">
        <v>41</v>
      </c>
      <c r="B36" s="59" t="s">
        <v>42</v>
      </c>
      <c r="C36" s="92">
        <f>C37</f>
        <v>0</v>
      </c>
      <c r="D36" s="96">
        <f>I36+L36</f>
        <v>0</v>
      </c>
      <c r="E36" s="94">
        <f>J36+M36</f>
        <v>0</v>
      </c>
      <c r="F36" s="63"/>
      <c r="G36" s="155" t="s">
        <v>43</v>
      </c>
      <c r="H36" s="93">
        <f>E36/E80*100</f>
        <v>0</v>
      </c>
      <c r="I36" s="94"/>
      <c r="J36" s="94"/>
      <c r="K36" s="66"/>
      <c r="L36" s="149">
        <f>SUM(L37:L37)</f>
        <v>0</v>
      </c>
      <c r="M36" s="150">
        <f>SUM(M37:M37)</f>
        <v>0</v>
      </c>
      <c r="N36" s="156" t="s">
        <v>43</v>
      </c>
      <c r="O36" s="98"/>
    </row>
    <row r="37" spans="1:15" s="81" customFormat="1" ht="15.75" customHeight="1" hidden="1">
      <c r="A37" s="83"/>
      <c r="B37" s="84" t="s">
        <v>22</v>
      </c>
      <c r="C37" s="85"/>
      <c r="D37" s="88">
        <f>I37+L37</f>
        <v>0</v>
      </c>
      <c r="E37" s="87">
        <f>J37+M37</f>
        <v>0</v>
      </c>
      <c r="F37" s="157"/>
      <c r="G37" s="134"/>
      <c r="H37" s="114"/>
      <c r="I37" s="87"/>
      <c r="J37" s="87"/>
      <c r="K37" s="86"/>
      <c r="L37" s="158"/>
      <c r="M37" s="159"/>
      <c r="N37" s="89"/>
      <c r="O37" s="80"/>
    </row>
    <row r="38" spans="1:15" s="137" customFormat="1" ht="28.5" customHeight="1">
      <c r="A38" s="90" t="s">
        <v>44</v>
      </c>
      <c r="B38" s="59" t="s">
        <v>45</v>
      </c>
      <c r="C38" s="92">
        <f>SUM(C39:C40)</f>
        <v>9747179</v>
      </c>
      <c r="D38" s="96">
        <f t="shared" si="6"/>
        <v>10092446</v>
      </c>
      <c r="E38" s="94">
        <f t="shared" si="6"/>
        <v>10047673</v>
      </c>
      <c r="F38" s="63">
        <f>E38/C38*100</f>
        <v>103.08288172403523</v>
      </c>
      <c r="G38" s="110">
        <f t="shared" si="4"/>
        <v>99.55637117107192</v>
      </c>
      <c r="H38" s="93">
        <f>E38/E80*100</f>
        <v>2.606437574394223</v>
      </c>
      <c r="I38" s="94">
        <f>SUM(I39:I40)</f>
        <v>189500</v>
      </c>
      <c r="J38" s="94">
        <f>SUM(J39:J40)</f>
        <v>148864</v>
      </c>
      <c r="K38" s="66">
        <f>J38/I38*100</f>
        <v>78.55620052770449</v>
      </c>
      <c r="L38" s="94">
        <f>L39+L40+L41</f>
        <v>9902946</v>
      </c>
      <c r="M38" s="94">
        <f>M39+M40+M41</f>
        <v>9898809</v>
      </c>
      <c r="N38" s="130">
        <f>M38/L38*100</f>
        <v>99.95822455257255</v>
      </c>
      <c r="O38" s="98"/>
    </row>
    <row r="39" spans="1:16" s="82" customFormat="1" ht="15.75" customHeight="1">
      <c r="A39" s="83"/>
      <c r="B39" s="84" t="s">
        <v>21</v>
      </c>
      <c r="C39" s="85">
        <v>1553084</v>
      </c>
      <c r="D39" s="88">
        <f t="shared" si="6"/>
        <v>1457500</v>
      </c>
      <c r="E39" s="87">
        <f t="shared" si="6"/>
        <v>1412818</v>
      </c>
      <c r="F39" s="160">
        <f>E39/C39*100</f>
        <v>90.96855031666027</v>
      </c>
      <c r="G39" s="134">
        <f t="shared" si="4"/>
        <v>96.9343396226415</v>
      </c>
      <c r="H39" s="114"/>
      <c r="I39" s="87">
        <v>179500</v>
      </c>
      <c r="J39" s="87">
        <v>138885</v>
      </c>
      <c r="K39" s="86">
        <f>J39/I39*100</f>
        <v>77.3732590529248</v>
      </c>
      <c r="L39" s="87">
        <v>1278000</v>
      </c>
      <c r="M39" s="87">
        <v>1273933</v>
      </c>
      <c r="N39" s="161">
        <f>M39/L39*100</f>
        <v>99.68176838810642</v>
      </c>
      <c r="O39" s="80"/>
      <c r="P39" s="81"/>
    </row>
    <row r="40" spans="1:16" s="82" customFormat="1" ht="14.25" customHeight="1">
      <c r="A40" s="70"/>
      <c r="B40" s="71" t="s">
        <v>22</v>
      </c>
      <c r="C40" s="72">
        <v>8194095</v>
      </c>
      <c r="D40" s="73">
        <f t="shared" si="6"/>
        <v>8583810</v>
      </c>
      <c r="E40" s="74">
        <f t="shared" si="6"/>
        <v>8583735</v>
      </c>
      <c r="F40" s="75">
        <f>E40/C40*100</f>
        <v>104.75513159171331</v>
      </c>
      <c r="G40" s="113">
        <f t="shared" si="4"/>
        <v>99.99912626211437</v>
      </c>
      <c r="H40" s="115"/>
      <c r="I40" s="74">
        <v>10000</v>
      </c>
      <c r="J40" s="74">
        <v>9979</v>
      </c>
      <c r="K40" s="77">
        <f>J40/I40*100</f>
        <v>99.79</v>
      </c>
      <c r="L40" s="74">
        <v>8573810</v>
      </c>
      <c r="M40" s="74">
        <v>8573756</v>
      </c>
      <c r="N40" s="131">
        <f>M40/L40*100</f>
        <v>99.99937017498638</v>
      </c>
      <c r="O40" s="80"/>
      <c r="P40" s="81"/>
    </row>
    <row r="41" spans="1:16" s="82" customFormat="1" ht="25.5">
      <c r="A41" s="83"/>
      <c r="B41" s="84" t="s">
        <v>30</v>
      </c>
      <c r="C41" s="85"/>
      <c r="D41" s="88">
        <f>I41+L41</f>
        <v>51136</v>
      </c>
      <c r="E41" s="87">
        <f>J41+M41</f>
        <v>51120</v>
      </c>
      <c r="F41" s="157"/>
      <c r="G41" s="134">
        <f>E41/D41*100</f>
        <v>99.96871088861077</v>
      </c>
      <c r="H41" s="86"/>
      <c r="I41" s="87"/>
      <c r="J41" s="87"/>
      <c r="K41" s="86"/>
      <c r="L41" s="88">
        <v>51136</v>
      </c>
      <c r="M41" s="87">
        <v>51120</v>
      </c>
      <c r="N41" s="161">
        <f>M41/L41*100</f>
        <v>99.96871088861077</v>
      </c>
      <c r="O41" s="80"/>
      <c r="P41" s="81"/>
    </row>
    <row r="42" spans="1:16" s="100" customFormat="1" ht="72" customHeight="1">
      <c r="A42" s="162" t="s">
        <v>46</v>
      </c>
      <c r="B42" s="163" t="s">
        <v>47</v>
      </c>
      <c r="C42" s="164">
        <f>SUM(C43)</f>
        <v>545091</v>
      </c>
      <c r="D42" s="165">
        <f t="shared" si="6"/>
        <v>674700</v>
      </c>
      <c r="E42" s="166">
        <f t="shared" si="6"/>
        <v>582623</v>
      </c>
      <c r="F42" s="167">
        <f>E42/C42*100</f>
        <v>106.88545582297269</v>
      </c>
      <c r="G42" s="168">
        <f>E42/D42*100</f>
        <v>86.35289758411146</v>
      </c>
      <c r="H42" s="169">
        <f>E42/E$80*100</f>
        <v>0.1511365346888066</v>
      </c>
      <c r="I42" s="166">
        <f>I43</f>
        <v>674700</v>
      </c>
      <c r="J42" s="166">
        <f>J43</f>
        <v>582623</v>
      </c>
      <c r="K42" s="170">
        <f>J42/I42*100</f>
        <v>86.35289758411146</v>
      </c>
      <c r="L42" s="166"/>
      <c r="M42" s="166"/>
      <c r="N42" s="171"/>
      <c r="O42" s="98"/>
      <c r="P42" s="99"/>
    </row>
    <row r="43" spans="1:16" s="82" customFormat="1" ht="16.5" customHeight="1">
      <c r="A43" s="172"/>
      <c r="B43" s="71" t="s">
        <v>21</v>
      </c>
      <c r="C43" s="72">
        <v>545091</v>
      </c>
      <c r="D43" s="173">
        <f t="shared" si="6"/>
        <v>674700</v>
      </c>
      <c r="E43" s="174">
        <f t="shared" si="6"/>
        <v>582623</v>
      </c>
      <c r="F43" s="112"/>
      <c r="G43" s="113"/>
      <c r="H43" s="114"/>
      <c r="I43" s="74">
        <v>674700</v>
      </c>
      <c r="J43" s="74">
        <v>582623</v>
      </c>
      <c r="K43" s="175"/>
      <c r="L43" s="74"/>
      <c r="M43" s="74"/>
      <c r="N43" s="131"/>
      <c r="O43" s="80"/>
      <c r="P43" s="81"/>
    </row>
    <row r="44" spans="1:15" s="137" customFormat="1" ht="25.5" customHeight="1">
      <c r="A44" s="90" t="s">
        <v>48</v>
      </c>
      <c r="B44" s="59" t="s">
        <v>49</v>
      </c>
      <c r="C44" s="92">
        <f>SUM(C45:C46)</f>
        <v>2473971</v>
      </c>
      <c r="D44" s="96">
        <f t="shared" si="6"/>
        <v>4250000</v>
      </c>
      <c r="E44" s="94">
        <f t="shared" si="6"/>
        <v>3719133</v>
      </c>
      <c r="F44" s="63">
        <f>E44/C44*100</f>
        <v>150.33050104467677</v>
      </c>
      <c r="G44" s="110">
        <f>E44/D44*100</f>
        <v>87.50901176470587</v>
      </c>
      <c r="H44" s="93">
        <f>E44/E$80*100</f>
        <v>0.9647694541183327</v>
      </c>
      <c r="I44" s="94">
        <f>SUM(I45:I46)</f>
        <v>4250000</v>
      </c>
      <c r="J44" s="94">
        <f>SUM(J45:J46)</f>
        <v>3719133</v>
      </c>
      <c r="K44" s="66">
        <f>J44/I44*100</f>
        <v>87.50901176470587</v>
      </c>
      <c r="L44" s="94"/>
      <c r="M44" s="94"/>
      <c r="N44" s="130"/>
      <c r="O44" s="98"/>
    </row>
    <row r="45" spans="1:16" s="82" customFormat="1" ht="15.75" customHeight="1">
      <c r="A45" s="70"/>
      <c r="B45" s="71" t="s">
        <v>21</v>
      </c>
      <c r="C45" s="72">
        <v>2473971</v>
      </c>
      <c r="D45" s="73">
        <f t="shared" si="6"/>
        <v>4250000</v>
      </c>
      <c r="E45" s="176">
        <f t="shared" si="6"/>
        <v>3719133</v>
      </c>
      <c r="F45" s="112"/>
      <c r="G45" s="113"/>
      <c r="H45" s="77"/>
      <c r="I45" s="74">
        <v>4250000</v>
      </c>
      <c r="J45" s="74">
        <v>3719133</v>
      </c>
      <c r="K45" s="77"/>
      <c r="L45" s="74"/>
      <c r="M45" s="74"/>
      <c r="N45" s="79"/>
      <c r="O45" s="80"/>
      <c r="P45" s="81"/>
    </row>
    <row r="46" spans="1:16" s="109" customFormat="1" ht="4.5" customHeight="1" hidden="1">
      <c r="A46" s="101"/>
      <c r="B46" s="102" t="s">
        <v>22</v>
      </c>
      <c r="C46" s="103"/>
      <c r="D46" s="177"/>
      <c r="E46" s="105"/>
      <c r="F46" s="167" t="e">
        <f>E46/C46*100</f>
        <v>#DIV/0!</v>
      </c>
      <c r="G46" s="178"/>
      <c r="H46" s="104"/>
      <c r="I46" s="105"/>
      <c r="J46" s="105"/>
      <c r="K46" s="104"/>
      <c r="L46" s="105"/>
      <c r="M46" s="105"/>
      <c r="N46" s="106"/>
      <c r="O46" s="107"/>
      <c r="P46" s="108"/>
    </row>
    <row r="47" spans="1:15" s="137" customFormat="1" ht="15" customHeight="1">
      <c r="A47" s="90" t="s">
        <v>50</v>
      </c>
      <c r="B47" s="59" t="s">
        <v>51</v>
      </c>
      <c r="C47" s="92">
        <f>SUM(C48:C49)</f>
        <v>1543618</v>
      </c>
      <c r="D47" s="96">
        <f aca="true" t="shared" si="7" ref="D47:E70">I47+L47</f>
        <v>6343923</v>
      </c>
      <c r="E47" s="94">
        <f t="shared" si="7"/>
        <v>4443369</v>
      </c>
      <c r="F47" s="179">
        <f>E47/C47*100</f>
        <v>287.854184131048</v>
      </c>
      <c r="G47" s="110">
        <f aca="true" t="shared" si="8" ref="G47:G73">E47/D47*100</f>
        <v>70.04134507937754</v>
      </c>
      <c r="H47" s="93">
        <f>E47/E80*100</f>
        <v>1.1526414044822602</v>
      </c>
      <c r="I47" s="94">
        <f>SUM(I48:I49)</f>
        <v>1945477</v>
      </c>
      <c r="J47" s="94">
        <f>SUM(J48:J49)</f>
        <v>44923</v>
      </c>
      <c r="K47" s="66">
        <f aca="true" t="shared" si="9" ref="K47:K56">J47/I47*100</f>
        <v>2.3090995164681978</v>
      </c>
      <c r="L47" s="94">
        <f>L48</f>
        <v>4398446</v>
      </c>
      <c r="M47" s="94">
        <f>M48</f>
        <v>4398446</v>
      </c>
      <c r="N47" s="97">
        <f>M47/L47*100</f>
        <v>100</v>
      </c>
      <c r="O47" s="98"/>
    </row>
    <row r="48" spans="1:16" s="82" customFormat="1" ht="16.5" customHeight="1">
      <c r="A48" s="70"/>
      <c r="B48" s="71" t="s">
        <v>21</v>
      </c>
      <c r="C48" s="72">
        <v>1543618</v>
      </c>
      <c r="D48" s="73">
        <f t="shared" si="7"/>
        <v>6343923</v>
      </c>
      <c r="E48" s="74">
        <f t="shared" si="7"/>
        <v>4443369</v>
      </c>
      <c r="F48" s="112"/>
      <c r="G48" s="113"/>
      <c r="H48" s="77"/>
      <c r="I48" s="74">
        <v>1945477</v>
      </c>
      <c r="J48" s="74">
        <v>44923</v>
      </c>
      <c r="K48" s="77">
        <f t="shared" si="9"/>
        <v>2.3090995164681978</v>
      </c>
      <c r="L48" s="74">
        <v>4398446</v>
      </c>
      <c r="M48" s="74">
        <v>4398446</v>
      </c>
      <c r="N48" s="180"/>
      <c r="O48" s="80"/>
      <c r="P48" s="81"/>
    </row>
    <row r="49" spans="1:16" s="109" customFormat="1" ht="15" hidden="1">
      <c r="A49" s="101"/>
      <c r="B49" s="102" t="s">
        <v>22</v>
      </c>
      <c r="C49" s="103"/>
      <c r="D49" s="173">
        <f t="shared" si="7"/>
        <v>0</v>
      </c>
      <c r="E49" s="105">
        <f t="shared" si="7"/>
        <v>0</v>
      </c>
      <c r="F49" s="157"/>
      <c r="G49" s="178" t="e">
        <f t="shared" si="8"/>
        <v>#DIV/0!</v>
      </c>
      <c r="H49" s="104"/>
      <c r="I49" s="105"/>
      <c r="J49" s="105"/>
      <c r="K49" s="104"/>
      <c r="L49" s="105"/>
      <c r="M49" s="105"/>
      <c r="N49" s="181" t="e">
        <f>M49/L49*100</f>
        <v>#DIV/0!</v>
      </c>
      <c r="O49" s="107"/>
      <c r="P49" s="108"/>
    </row>
    <row r="50" spans="1:15" s="137" customFormat="1" ht="15">
      <c r="A50" s="90" t="s">
        <v>52</v>
      </c>
      <c r="B50" s="59" t="s">
        <v>53</v>
      </c>
      <c r="C50" s="92">
        <f>C51+C52</f>
        <v>120558423</v>
      </c>
      <c r="D50" s="96">
        <f t="shared" si="7"/>
        <v>141919073</v>
      </c>
      <c r="E50" s="94">
        <f t="shared" si="7"/>
        <v>137853035</v>
      </c>
      <c r="F50" s="63">
        <f>E50/C50*100</f>
        <v>114.34541989654261</v>
      </c>
      <c r="G50" s="110">
        <f t="shared" si="8"/>
        <v>97.13496014732283</v>
      </c>
      <c r="H50" s="93">
        <f>E50/E80*100</f>
        <v>35.76005411086547</v>
      </c>
      <c r="I50" s="94">
        <f>I51+I52</f>
        <v>82952948</v>
      </c>
      <c r="J50" s="94">
        <f>J51+J52</f>
        <v>81575079</v>
      </c>
      <c r="K50" s="66">
        <f t="shared" si="9"/>
        <v>98.33897524654579</v>
      </c>
      <c r="L50" s="94">
        <f>L51+L53</f>
        <v>58966125</v>
      </c>
      <c r="M50" s="94">
        <f>M51+M53</f>
        <v>56277956</v>
      </c>
      <c r="N50" s="130">
        <f>M50/L50*100</f>
        <v>95.44116388858858</v>
      </c>
      <c r="O50" s="98"/>
    </row>
    <row r="51" spans="1:15" s="81" customFormat="1" ht="15.75" customHeight="1">
      <c r="A51" s="70"/>
      <c r="B51" s="71" t="s">
        <v>21</v>
      </c>
      <c r="C51" s="72">
        <v>120551323</v>
      </c>
      <c r="D51" s="73">
        <f t="shared" si="7"/>
        <v>141916573</v>
      </c>
      <c r="E51" s="74">
        <f t="shared" si="7"/>
        <v>137850535</v>
      </c>
      <c r="F51" s="112">
        <f>E51/C51*100</f>
        <v>114.35008058766805</v>
      </c>
      <c r="G51" s="113">
        <f t="shared" si="8"/>
        <v>97.13490967682823</v>
      </c>
      <c r="H51" s="77"/>
      <c r="I51" s="74">
        <v>82950448</v>
      </c>
      <c r="J51" s="74">
        <v>81572579</v>
      </c>
      <c r="K51" s="77">
        <f t="shared" si="9"/>
        <v>98.33892518579285</v>
      </c>
      <c r="L51" s="74">
        <v>58966125</v>
      </c>
      <c r="M51" s="74">
        <v>56277956</v>
      </c>
      <c r="N51" s="131"/>
      <c r="O51" s="80"/>
    </row>
    <row r="52" spans="1:16" s="82" customFormat="1" ht="25.5">
      <c r="A52" s="70"/>
      <c r="B52" s="71" t="s">
        <v>30</v>
      </c>
      <c r="C52" s="72">
        <v>7100</v>
      </c>
      <c r="D52" s="73">
        <f>I52+L52</f>
        <v>2500</v>
      </c>
      <c r="E52" s="74">
        <f>J52+M52</f>
        <v>2500</v>
      </c>
      <c r="F52" s="112">
        <f>E52/C52*100</f>
        <v>35.2112676056338</v>
      </c>
      <c r="G52" s="113">
        <f>E52/D52*100</f>
        <v>100</v>
      </c>
      <c r="H52" s="77"/>
      <c r="I52" s="74">
        <v>2500</v>
      </c>
      <c r="J52" s="74">
        <v>2500</v>
      </c>
      <c r="K52" s="77">
        <f>J52/I52*100</f>
        <v>100</v>
      </c>
      <c r="L52" s="73"/>
      <c r="M52" s="74"/>
      <c r="N52" s="131"/>
      <c r="O52" s="80"/>
      <c r="P52" s="81"/>
    </row>
    <row r="53" spans="1:16" s="82" customFormat="1" ht="12.75" hidden="1">
      <c r="A53" s="70"/>
      <c r="B53" s="71" t="s">
        <v>22</v>
      </c>
      <c r="C53" s="72">
        <v>0</v>
      </c>
      <c r="D53" s="73">
        <f>I53+L53</f>
        <v>0</v>
      </c>
      <c r="E53" s="74">
        <f>J53+M53</f>
        <v>0</v>
      </c>
      <c r="F53" s="112" t="e">
        <f>E53/C53*100</f>
        <v>#DIV/0!</v>
      </c>
      <c r="G53" s="113" t="e">
        <f>E53/D53*100</f>
        <v>#DIV/0!</v>
      </c>
      <c r="H53" s="77"/>
      <c r="I53" s="74"/>
      <c r="J53" s="74"/>
      <c r="K53" s="77" t="e">
        <f t="shared" si="9"/>
        <v>#DIV/0!</v>
      </c>
      <c r="L53" s="74"/>
      <c r="M53" s="74"/>
      <c r="N53" s="131"/>
      <c r="O53" s="80"/>
      <c r="P53" s="81"/>
    </row>
    <row r="54" spans="1:16" s="111" customFormat="1" ht="17.25" customHeight="1">
      <c r="A54" s="58" t="s">
        <v>54</v>
      </c>
      <c r="B54" s="59" t="s">
        <v>55</v>
      </c>
      <c r="C54" s="60">
        <f>SUM(C55)</f>
        <v>46058</v>
      </c>
      <c r="D54" s="61">
        <f t="shared" si="7"/>
        <v>730000</v>
      </c>
      <c r="E54" s="62">
        <f t="shared" si="7"/>
        <v>728050</v>
      </c>
      <c r="F54" s="63">
        <f>E54/C54*100</f>
        <v>1580.7243041382603</v>
      </c>
      <c r="G54" s="110">
        <f>E54/D54*100</f>
        <v>99.73287671232876</v>
      </c>
      <c r="H54" s="93">
        <f>E54/E80*100</f>
        <v>0.18886132899007704</v>
      </c>
      <c r="I54" s="62">
        <f>SUM(I55)</f>
        <v>730000</v>
      </c>
      <c r="J54" s="62">
        <f>SUM(J55)</f>
        <v>728050</v>
      </c>
      <c r="K54" s="66">
        <f>J54/I54*100</f>
        <v>99.73287671232876</v>
      </c>
      <c r="L54" s="96"/>
      <c r="M54" s="94"/>
      <c r="N54" s="130"/>
      <c r="O54" s="68"/>
      <c r="P54" s="69"/>
    </row>
    <row r="55" spans="1:15" s="81" customFormat="1" ht="12.75" customHeight="1">
      <c r="A55" s="83"/>
      <c r="B55" s="84" t="s">
        <v>21</v>
      </c>
      <c r="C55" s="85">
        <v>46058</v>
      </c>
      <c r="D55" s="88">
        <f t="shared" si="7"/>
        <v>730000</v>
      </c>
      <c r="E55" s="87">
        <f t="shared" si="7"/>
        <v>728050</v>
      </c>
      <c r="F55" s="157"/>
      <c r="G55" s="134"/>
      <c r="H55" s="86"/>
      <c r="I55" s="87">
        <v>730000</v>
      </c>
      <c r="J55" s="87">
        <v>728050</v>
      </c>
      <c r="K55" s="86"/>
      <c r="L55" s="87"/>
      <c r="M55" s="87"/>
      <c r="N55" s="161"/>
      <c r="O55" s="80"/>
    </row>
    <row r="56" spans="1:15" s="137" customFormat="1" ht="18" customHeight="1">
      <c r="A56" s="90" t="s">
        <v>56</v>
      </c>
      <c r="B56" s="59" t="s">
        <v>57</v>
      </c>
      <c r="C56" s="92">
        <f>SUM(C57:C58)</f>
        <v>2990693</v>
      </c>
      <c r="D56" s="96">
        <f t="shared" si="7"/>
        <v>4200531</v>
      </c>
      <c r="E56" s="94">
        <f t="shared" si="7"/>
        <v>3585737</v>
      </c>
      <c r="F56" s="63">
        <f aca="true" t="shared" si="10" ref="F56:F68">E56/C56*100</f>
        <v>119.89652565475627</v>
      </c>
      <c r="G56" s="110">
        <f t="shared" si="8"/>
        <v>85.36389804050964</v>
      </c>
      <c r="H56" s="182">
        <f>E56/E$80*100</f>
        <v>0.9301655864691875</v>
      </c>
      <c r="I56" s="94">
        <f>SUM(I57:I58)</f>
        <v>4190631</v>
      </c>
      <c r="J56" s="94">
        <f>SUM(J57:J58)</f>
        <v>3577475</v>
      </c>
      <c r="K56" s="66">
        <f t="shared" si="9"/>
        <v>85.36840871935514</v>
      </c>
      <c r="L56" s="94">
        <f>SUM(L57:L58)</f>
        <v>9900</v>
      </c>
      <c r="M56" s="94">
        <f>SUM(M57:M58)</f>
        <v>8262</v>
      </c>
      <c r="N56" s="97">
        <f aca="true" t="shared" si="11" ref="N56:N67">M56/L56*100</f>
        <v>83.45454545454545</v>
      </c>
      <c r="O56" s="98"/>
    </row>
    <row r="57" spans="1:16" s="82" customFormat="1" ht="15">
      <c r="A57" s="70"/>
      <c r="B57" s="71" t="s">
        <v>21</v>
      </c>
      <c r="C57" s="72">
        <v>2981725</v>
      </c>
      <c r="D57" s="73">
        <f t="shared" si="7"/>
        <v>4190631</v>
      </c>
      <c r="E57" s="74">
        <f t="shared" si="7"/>
        <v>3577475</v>
      </c>
      <c r="F57" s="75">
        <f t="shared" si="10"/>
        <v>119.98004510811695</v>
      </c>
      <c r="G57" s="113">
        <f t="shared" si="8"/>
        <v>85.36840871935514</v>
      </c>
      <c r="H57" s="115"/>
      <c r="I57" s="74">
        <v>4190631</v>
      </c>
      <c r="J57" s="74">
        <v>3577475</v>
      </c>
      <c r="K57" s="77">
        <f>J57/I57*100</f>
        <v>85.36840871935514</v>
      </c>
      <c r="L57" s="74"/>
      <c r="M57" s="74"/>
      <c r="N57" s="79"/>
      <c r="O57" s="80"/>
      <c r="P57" s="81"/>
    </row>
    <row r="58" spans="1:16" s="82" customFormat="1" ht="15">
      <c r="A58" s="70"/>
      <c r="B58" s="71" t="s">
        <v>22</v>
      </c>
      <c r="C58" s="72">
        <v>8968</v>
      </c>
      <c r="D58" s="158">
        <f t="shared" si="7"/>
        <v>9900</v>
      </c>
      <c r="E58" s="87">
        <f t="shared" si="7"/>
        <v>8262</v>
      </c>
      <c r="F58" s="160">
        <f t="shared" si="10"/>
        <v>92.12756467439786</v>
      </c>
      <c r="G58" s="134">
        <f t="shared" si="8"/>
        <v>83.45454545454545</v>
      </c>
      <c r="H58" s="114"/>
      <c r="I58" s="74"/>
      <c r="J58" s="74"/>
      <c r="K58" s="77"/>
      <c r="L58" s="74">
        <v>9900</v>
      </c>
      <c r="M58" s="74">
        <v>8262</v>
      </c>
      <c r="N58" s="79">
        <f>M58/L58*100</f>
        <v>83.45454545454545</v>
      </c>
      <c r="O58" s="80"/>
      <c r="P58" s="81"/>
    </row>
    <row r="59" spans="1:15" s="99" customFormat="1" ht="19.5" customHeight="1">
      <c r="A59" s="90" t="s">
        <v>58</v>
      </c>
      <c r="B59" s="59" t="s">
        <v>59</v>
      </c>
      <c r="C59" s="92">
        <f>C60+C62+C63</f>
        <v>42144784</v>
      </c>
      <c r="D59" s="183">
        <f t="shared" si="7"/>
        <v>44696242</v>
      </c>
      <c r="E59" s="166">
        <f t="shared" si="7"/>
        <v>43395677</v>
      </c>
      <c r="F59" s="184">
        <f t="shared" si="10"/>
        <v>102.96808497108445</v>
      </c>
      <c r="G59" s="185">
        <f t="shared" si="8"/>
        <v>97.0902139826431</v>
      </c>
      <c r="H59" s="182">
        <f>E59/E$80*100-0.02</f>
        <v>11.237146117222881</v>
      </c>
      <c r="I59" s="94">
        <f>I60+I62+I63</f>
        <v>38741633</v>
      </c>
      <c r="J59" s="94">
        <f>J60+J62+J63</f>
        <v>38230351</v>
      </c>
      <c r="K59" s="66">
        <f>J59/I59*100</f>
        <v>98.68027762278373</v>
      </c>
      <c r="L59" s="94">
        <f>L60+L62</f>
        <v>5954609</v>
      </c>
      <c r="M59" s="94">
        <f>M60+M62</f>
        <v>5165326</v>
      </c>
      <c r="N59" s="130">
        <f t="shared" si="11"/>
        <v>86.7450071029013</v>
      </c>
      <c r="O59" s="98"/>
    </row>
    <row r="60" spans="1:15" s="81" customFormat="1" ht="12.75" customHeight="1">
      <c r="A60" s="186"/>
      <c r="B60" s="71" t="s">
        <v>21</v>
      </c>
      <c r="C60" s="72">
        <v>22301364</v>
      </c>
      <c r="D60" s="73">
        <f t="shared" si="7"/>
        <v>25759303</v>
      </c>
      <c r="E60" s="74">
        <f t="shared" si="7"/>
        <v>24521727</v>
      </c>
      <c r="F60" s="75">
        <f t="shared" si="10"/>
        <v>109.95617577471944</v>
      </c>
      <c r="G60" s="113">
        <f t="shared" si="8"/>
        <v>95.19561534720097</v>
      </c>
      <c r="H60" s="187"/>
      <c r="I60" s="74">
        <v>19821194</v>
      </c>
      <c r="J60" s="74">
        <v>19372901</v>
      </c>
      <c r="K60" s="78">
        <f>J60/I60*100</f>
        <v>97.73831485630987</v>
      </c>
      <c r="L60" s="74">
        <v>5938109</v>
      </c>
      <c r="M60" s="74">
        <v>5148826</v>
      </c>
      <c r="N60" s="79">
        <f t="shared" si="11"/>
        <v>86.70817595298436</v>
      </c>
      <c r="O60" s="80"/>
    </row>
    <row r="61" spans="1:15" s="56" customFormat="1" ht="15.75" customHeight="1">
      <c r="A61" s="117"/>
      <c r="B61" s="118" t="s">
        <v>60</v>
      </c>
      <c r="C61" s="119">
        <v>533507</v>
      </c>
      <c r="D61" s="120">
        <f>I61+L61</f>
        <v>594800</v>
      </c>
      <c r="E61" s="121">
        <f>J61+M61</f>
        <v>578219</v>
      </c>
      <c r="F61" s="122">
        <f t="shared" si="10"/>
        <v>108.38077101143939</v>
      </c>
      <c r="G61" s="141">
        <f>E61/D61*100</f>
        <v>97.21234028244788</v>
      </c>
      <c r="H61" s="142"/>
      <c r="I61" s="121"/>
      <c r="J61" s="121"/>
      <c r="K61" s="142"/>
      <c r="L61" s="121">
        <v>594800</v>
      </c>
      <c r="M61" s="121">
        <v>578219</v>
      </c>
      <c r="N61" s="188">
        <f t="shared" si="11"/>
        <v>97.21234028244788</v>
      </c>
      <c r="O61" s="127"/>
    </row>
    <row r="62" spans="1:15" s="81" customFormat="1" ht="15">
      <c r="A62" s="186"/>
      <c r="B62" s="71" t="s">
        <v>22</v>
      </c>
      <c r="C62" s="72">
        <v>19821188</v>
      </c>
      <c r="D62" s="73">
        <f>I62+L62</f>
        <v>18936939</v>
      </c>
      <c r="E62" s="74">
        <f>J62+M62</f>
        <v>18873950</v>
      </c>
      <c r="F62" s="75">
        <f t="shared" si="10"/>
        <v>95.2210836202149</v>
      </c>
      <c r="G62" s="113">
        <f>E62/D62*100</f>
        <v>99.66737496487684</v>
      </c>
      <c r="H62" s="187"/>
      <c r="I62" s="74">
        <v>18920439</v>
      </c>
      <c r="J62" s="74">
        <v>18857450</v>
      </c>
      <c r="K62" s="78">
        <f>J62/I62*100</f>
        <v>99.66708489163491</v>
      </c>
      <c r="L62" s="74">
        <v>16500</v>
      </c>
      <c r="M62" s="74">
        <v>16500</v>
      </c>
      <c r="N62" s="79">
        <f>M62/L62*100</f>
        <v>100</v>
      </c>
      <c r="O62" s="80"/>
    </row>
    <row r="63" spans="1:15" s="81" customFormat="1" ht="25.5" hidden="1">
      <c r="A63" s="186"/>
      <c r="B63" s="71" t="s">
        <v>30</v>
      </c>
      <c r="C63" s="72">
        <v>22232</v>
      </c>
      <c r="D63" s="73">
        <f>I63</f>
        <v>0</v>
      </c>
      <c r="E63" s="74">
        <f>J63+M63</f>
        <v>0</v>
      </c>
      <c r="F63" s="75">
        <f t="shared" si="10"/>
        <v>0</v>
      </c>
      <c r="G63" s="113" t="e">
        <f>E63/D63*100</f>
        <v>#DIV/0!</v>
      </c>
      <c r="H63" s="78"/>
      <c r="I63" s="74"/>
      <c r="J63" s="74"/>
      <c r="K63" s="189"/>
      <c r="L63" s="74"/>
      <c r="M63" s="74"/>
      <c r="N63" s="129"/>
      <c r="O63" s="80"/>
    </row>
    <row r="64" spans="1:15" s="137" customFormat="1" ht="31.5" customHeight="1">
      <c r="A64" s="90" t="s">
        <v>61</v>
      </c>
      <c r="B64" s="59" t="s">
        <v>62</v>
      </c>
      <c r="C64" s="92">
        <f>C65+C67</f>
        <v>4413450</v>
      </c>
      <c r="D64" s="96">
        <f t="shared" si="7"/>
        <v>7150033</v>
      </c>
      <c r="E64" s="94">
        <f t="shared" si="7"/>
        <v>6811022</v>
      </c>
      <c r="F64" s="148">
        <f t="shared" si="10"/>
        <v>154.32421348378253</v>
      </c>
      <c r="G64" s="190">
        <f t="shared" si="8"/>
        <v>95.25860929592912</v>
      </c>
      <c r="H64" s="182">
        <f>E64/E$80*100</f>
        <v>1.7668273699617505</v>
      </c>
      <c r="I64" s="94">
        <f>SUM(I65:I67)</f>
        <v>4347234</v>
      </c>
      <c r="J64" s="94">
        <f>SUM(J65:J67)</f>
        <v>4091015</v>
      </c>
      <c r="K64" s="191">
        <f>J64/I64*100</f>
        <v>94.10616037692013</v>
      </c>
      <c r="L64" s="94">
        <f>L65+L67</f>
        <v>2802799</v>
      </c>
      <c r="M64" s="94">
        <f>M65+M67</f>
        <v>2720007</v>
      </c>
      <c r="N64" s="130">
        <f t="shared" si="11"/>
        <v>97.04609570647057</v>
      </c>
      <c r="O64" s="98"/>
    </row>
    <row r="65" spans="1:16" s="82" customFormat="1" ht="12" customHeight="1">
      <c r="A65" s="70"/>
      <c r="B65" s="71" t="s">
        <v>21</v>
      </c>
      <c r="C65" s="72">
        <v>4242875</v>
      </c>
      <c r="D65" s="73">
        <f t="shared" si="7"/>
        <v>7024033</v>
      </c>
      <c r="E65" s="74">
        <f t="shared" si="7"/>
        <v>6685022</v>
      </c>
      <c r="F65" s="75">
        <f t="shared" si="10"/>
        <v>157.55877795127125</v>
      </c>
      <c r="G65" s="113">
        <f t="shared" si="8"/>
        <v>95.17355627457901</v>
      </c>
      <c r="H65" s="77"/>
      <c r="I65" s="74">
        <v>4347234</v>
      </c>
      <c r="J65" s="74">
        <v>4091015</v>
      </c>
      <c r="K65" s="77"/>
      <c r="L65" s="74">
        <v>2676799</v>
      </c>
      <c r="M65" s="74">
        <v>2594007</v>
      </c>
      <c r="N65" s="79">
        <f t="shared" si="11"/>
        <v>96.90705204238346</v>
      </c>
      <c r="O65" s="80"/>
      <c r="P65" s="81"/>
    </row>
    <row r="66" spans="1:15" s="56" customFormat="1" ht="12" customHeight="1">
      <c r="A66" s="117"/>
      <c r="B66" s="118" t="s">
        <v>60</v>
      </c>
      <c r="C66" s="119">
        <v>46204</v>
      </c>
      <c r="D66" s="120">
        <f>I66+L66</f>
        <v>1880967</v>
      </c>
      <c r="E66" s="121">
        <f>J66+M66</f>
        <v>1880589</v>
      </c>
      <c r="F66" s="122">
        <f t="shared" si="10"/>
        <v>4070.1865639338585</v>
      </c>
      <c r="G66" s="141">
        <f>E66/D66*100</f>
        <v>99.97990395365788</v>
      </c>
      <c r="H66" s="142"/>
      <c r="I66" s="121"/>
      <c r="J66" s="121"/>
      <c r="K66" s="142"/>
      <c r="L66" s="121">
        <v>1880967</v>
      </c>
      <c r="M66" s="121">
        <v>1880589</v>
      </c>
      <c r="N66" s="188">
        <f>M66/L66*100</f>
        <v>99.97990395365788</v>
      </c>
      <c r="O66" s="127"/>
    </row>
    <row r="67" spans="1:15" s="81" customFormat="1" ht="12.75">
      <c r="A67" s="83"/>
      <c r="B67" s="84" t="s">
        <v>22</v>
      </c>
      <c r="C67" s="85">
        <v>170575</v>
      </c>
      <c r="D67" s="88">
        <f t="shared" si="7"/>
        <v>126000</v>
      </c>
      <c r="E67" s="87">
        <f t="shared" si="7"/>
        <v>126000</v>
      </c>
      <c r="F67" s="160">
        <f t="shared" si="10"/>
        <v>73.86780008793787</v>
      </c>
      <c r="G67" s="134">
        <f t="shared" si="8"/>
        <v>100</v>
      </c>
      <c r="H67" s="86"/>
      <c r="I67" s="87"/>
      <c r="J67" s="87"/>
      <c r="K67" s="86"/>
      <c r="L67" s="87">
        <v>126000</v>
      </c>
      <c r="M67" s="87">
        <v>126000</v>
      </c>
      <c r="N67" s="89">
        <f t="shared" si="11"/>
        <v>100</v>
      </c>
      <c r="O67" s="80"/>
    </row>
    <row r="68" spans="1:15" s="137" customFormat="1" ht="30.75" customHeight="1">
      <c r="A68" s="90" t="s">
        <v>63</v>
      </c>
      <c r="B68" s="59" t="s">
        <v>64</v>
      </c>
      <c r="C68" s="92">
        <f>C69</f>
        <v>11337011</v>
      </c>
      <c r="D68" s="96">
        <f t="shared" si="7"/>
        <v>13575039</v>
      </c>
      <c r="E68" s="94">
        <f t="shared" si="7"/>
        <v>13046947</v>
      </c>
      <c r="F68" s="179">
        <f t="shared" si="10"/>
        <v>115.08277622734953</v>
      </c>
      <c r="G68" s="110">
        <f t="shared" si="8"/>
        <v>96.10983069735563</v>
      </c>
      <c r="H68" s="93">
        <f>E68/E80*100</f>
        <v>3.3844705029642173</v>
      </c>
      <c r="I68" s="94">
        <f>SUM(I69:I69)</f>
        <v>2569093</v>
      </c>
      <c r="J68" s="94">
        <f>SUM(J69:J69)</f>
        <v>2452151</v>
      </c>
      <c r="K68" s="66">
        <f>J68/I68*100</f>
        <v>95.44812118518092</v>
      </c>
      <c r="L68" s="94">
        <f>L69</f>
        <v>11005946</v>
      </c>
      <c r="M68" s="94">
        <f>M69</f>
        <v>10594796</v>
      </c>
      <c r="N68" s="130">
        <f>M68/L68*100</f>
        <v>96.2642920472261</v>
      </c>
      <c r="O68" s="98"/>
    </row>
    <row r="69" spans="1:15" s="81" customFormat="1" ht="16.5" customHeight="1">
      <c r="A69" s="70"/>
      <c r="B69" s="71" t="s">
        <v>21</v>
      </c>
      <c r="C69" s="72">
        <v>11337011</v>
      </c>
      <c r="D69" s="73">
        <f t="shared" si="7"/>
        <v>13575039</v>
      </c>
      <c r="E69" s="74">
        <f t="shared" si="7"/>
        <v>13046947</v>
      </c>
      <c r="F69" s="192"/>
      <c r="G69" s="112"/>
      <c r="H69" s="77"/>
      <c r="I69" s="74">
        <v>2569093</v>
      </c>
      <c r="J69" s="74">
        <v>2452151</v>
      </c>
      <c r="K69" s="77"/>
      <c r="L69" s="74">
        <v>11005946</v>
      </c>
      <c r="M69" s="74">
        <v>10594796</v>
      </c>
      <c r="N69" s="131">
        <f>M69/L69*100</f>
        <v>96.2642920472261</v>
      </c>
      <c r="O69" s="80"/>
    </row>
    <row r="70" spans="1:15" s="137" customFormat="1" ht="33" customHeight="1">
      <c r="A70" s="90" t="s">
        <v>65</v>
      </c>
      <c r="B70" s="59" t="s">
        <v>66</v>
      </c>
      <c r="C70" s="92">
        <f>SUM(C71:C71)</f>
        <v>17523267</v>
      </c>
      <c r="D70" s="96">
        <f>I70+L70</f>
        <v>27324800</v>
      </c>
      <c r="E70" s="94">
        <f>J70+M70</f>
        <v>24023036</v>
      </c>
      <c r="F70" s="63">
        <f>E70/C70*100</f>
        <v>137.09222144477968</v>
      </c>
      <c r="G70" s="110">
        <f t="shared" si="8"/>
        <v>87.9166032322286</v>
      </c>
      <c r="H70" s="93">
        <f>E70/E80*100</f>
        <v>6.231745766549639</v>
      </c>
      <c r="I70" s="94">
        <f>SUM(I71:I71)</f>
        <v>21736360</v>
      </c>
      <c r="J70" s="94">
        <f>SUM(J71:J71)</f>
        <v>18443211</v>
      </c>
      <c r="K70" s="66">
        <f>J70/I70*100</f>
        <v>84.84958383096341</v>
      </c>
      <c r="L70" s="94">
        <f>SUM(L71:L71)</f>
        <v>5588440</v>
      </c>
      <c r="M70" s="94">
        <f>SUM(M71:M71)</f>
        <v>5579825</v>
      </c>
      <c r="N70" s="130">
        <f>M70/L70*100</f>
        <v>99.84584248913829</v>
      </c>
      <c r="O70" s="98"/>
    </row>
    <row r="71" spans="1:15" s="81" customFormat="1" ht="15.75" customHeight="1">
      <c r="A71" s="70"/>
      <c r="B71" s="71" t="s">
        <v>21</v>
      </c>
      <c r="C71" s="72">
        <v>17523267</v>
      </c>
      <c r="D71" s="73">
        <f aca="true" t="shared" si="12" ref="D71:E83">I71+L71</f>
        <v>27324800</v>
      </c>
      <c r="E71" s="74">
        <f t="shared" si="12"/>
        <v>24023036</v>
      </c>
      <c r="F71" s="75"/>
      <c r="G71" s="76"/>
      <c r="H71" s="77"/>
      <c r="I71" s="74">
        <v>21736360</v>
      </c>
      <c r="J71" s="74">
        <v>18443211</v>
      </c>
      <c r="K71" s="77"/>
      <c r="L71" s="74">
        <v>5588440</v>
      </c>
      <c r="M71" s="74">
        <v>5579825</v>
      </c>
      <c r="N71" s="131"/>
      <c r="O71" s="80"/>
    </row>
    <row r="72" spans="1:15" s="137" customFormat="1" ht="33" customHeight="1">
      <c r="A72" s="90" t="s">
        <v>67</v>
      </c>
      <c r="B72" s="59" t="s">
        <v>68</v>
      </c>
      <c r="C72" s="92">
        <f>C73+C75+C76</f>
        <v>22142676</v>
      </c>
      <c r="D72" s="96">
        <f t="shared" si="12"/>
        <v>20859841</v>
      </c>
      <c r="E72" s="94">
        <f t="shared" si="12"/>
        <v>19989517</v>
      </c>
      <c r="F72" s="63">
        <f>E72/C72*100</f>
        <v>90.27597658024712</v>
      </c>
      <c r="G72" s="110">
        <f t="shared" si="8"/>
        <v>95.82775343301994</v>
      </c>
      <c r="H72" s="93">
        <f>E72/E80*100</f>
        <v>5.185422356280115</v>
      </c>
      <c r="I72" s="94">
        <f>I73+I76</f>
        <v>7521441</v>
      </c>
      <c r="J72" s="94">
        <f>J73+J76</f>
        <v>6819627</v>
      </c>
      <c r="K72" s="66">
        <f>J72/I72*100</f>
        <v>90.66915501962988</v>
      </c>
      <c r="L72" s="94">
        <f>L73+L76</f>
        <v>13338400</v>
      </c>
      <c r="M72" s="94">
        <f>M73+M76</f>
        <v>13169890</v>
      </c>
      <c r="N72" s="130">
        <f>M72/L72*100</f>
        <v>98.73665507107299</v>
      </c>
      <c r="O72" s="98"/>
    </row>
    <row r="73" spans="1:15" s="81" customFormat="1" ht="12.75">
      <c r="A73" s="70"/>
      <c r="B73" s="71" t="s">
        <v>21</v>
      </c>
      <c r="C73" s="72">
        <v>22067676</v>
      </c>
      <c r="D73" s="73">
        <f t="shared" si="12"/>
        <v>20786841</v>
      </c>
      <c r="E73" s="74">
        <f t="shared" si="12"/>
        <v>19921517</v>
      </c>
      <c r="F73" s="75">
        <f>E73/C73*100</f>
        <v>90.27464876682075</v>
      </c>
      <c r="G73" s="76">
        <f t="shared" si="8"/>
        <v>95.83715486157806</v>
      </c>
      <c r="H73" s="193"/>
      <c r="I73" s="74">
        <v>7516441</v>
      </c>
      <c r="J73" s="74">
        <v>6819627</v>
      </c>
      <c r="K73" s="77">
        <f>J73/I73*100</f>
        <v>90.72946890689357</v>
      </c>
      <c r="L73" s="74">
        <v>13270400</v>
      </c>
      <c r="M73" s="74">
        <v>13101890</v>
      </c>
      <c r="N73" s="79">
        <f>M73/L73*100</f>
        <v>98.73018145647457</v>
      </c>
      <c r="O73" s="80"/>
    </row>
    <row r="74" spans="1:15" s="201" customFormat="1" ht="9.75" customHeight="1">
      <c r="A74" s="194"/>
      <c r="B74" s="195" t="s">
        <v>29</v>
      </c>
      <c r="C74" s="196">
        <v>30000</v>
      </c>
      <c r="D74" s="197">
        <f t="shared" si="12"/>
        <v>40000</v>
      </c>
      <c r="E74" s="198">
        <f t="shared" si="12"/>
        <v>40000</v>
      </c>
      <c r="F74" s="75">
        <f>E74/C74*100</f>
        <v>133.33333333333331</v>
      </c>
      <c r="G74" s="199">
        <f>E74/D74*100</f>
        <v>100</v>
      </c>
      <c r="H74" s="193"/>
      <c r="I74" s="198"/>
      <c r="J74" s="198"/>
      <c r="K74" s="193"/>
      <c r="L74" s="198">
        <v>40000</v>
      </c>
      <c r="M74" s="198">
        <v>40000</v>
      </c>
      <c r="N74" s="200"/>
      <c r="O74" s="116"/>
    </row>
    <row r="75" spans="1:16" s="82" customFormat="1" ht="12.75">
      <c r="A75" s="70"/>
      <c r="B75" s="71" t="s">
        <v>22</v>
      </c>
      <c r="C75" s="72"/>
      <c r="D75" s="73"/>
      <c r="E75" s="74"/>
      <c r="F75" s="75"/>
      <c r="G75" s="76"/>
      <c r="H75" s="77"/>
      <c r="I75" s="74"/>
      <c r="J75" s="74"/>
      <c r="K75" s="77"/>
      <c r="L75" s="74"/>
      <c r="M75" s="74"/>
      <c r="N75" s="79"/>
      <c r="O75" s="80"/>
      <c r="P75" s="81"/>
    </row>
    <row r="76" spans="1:16" s="82" customFormat="1" ht="27.75" customHeight="1">
      <c r="A76" s="83"/>
      <c r="B76" s="84" t="s">
        <v>30</v>
      </c>
      <c r="C76" s="85">
        <v>75000</v>
      </c>
      <c r="D76" s="88">
        <f t="shared" si="12"/>
        <v>73000</v>
      </c>
      <c r="E76" s="87">
        <f t="shared" si="12"/>
        <v>68000</v>
      </c>
      <c r="F76" s="202">
        <f>E76/C76*100</f>
        <v>90.66666666666666</v>
      </c>
      <c r="G76" s="203">
        <f>E76/D76*100</f>
        <v>93.15068493150685</v>
      </c>
      <c r="H76" s="86"/>
      <c r="I76" s="87">
        <v>5000</v>
      </c>
      <c r="J76" s="87">
        <v>0</v>
      </c>
      <c r="K76" s="86">
        <f>J76/I76*100</f>
        <v>0</v>
      </c>
      <c r="L76" s="87">
        <v>68000</v>
      </c>
      <c r="M76" s="87">
        <v>68000</v>
      </c>
      <c r="N76" s="89">
        <f>M76/L76*100</f>
        <v>100</v>
      </c>
      <c r="O76" s="80"/>
      <c r="P76" s="81"/>
    </row>
    <row r="77" spans="1:16" s="111" customFormat="1" ht="24" customHeight="1">
      <c r="A77" s="58" t="s">
        <v>69</v>
      </c>
      <c r="B77" s="59" t="s">
        <v>70</v>
      </c>
      <c r="C77" s="204">
        <f>C78</f>
        <v>10123648</v>
      </c>
      <c r="D77" s="205">
        <f t="shared" si="12"/>
        <v>19975830</v>
      </c>
      <c r="E77" s="206">
        <f t="shared" si="12"/>
        <v>17035591</v>
      </c>
      <c r="F77" s="207">
        <f>E77/C77*100</f>
        <v>168.2752205529074</v>
      </c>
      <c r="G77" s="110">
        <f>E77/D77*100</f>
        <v>85.28101710917643</v>
      </c>
      <c r="H77" s="93">
        <f>E77/E80*100</f>
        <v>4.419153020247779</v>
      </c>
      <c r="I77" s="205">
        <f>SUM(I78)</f>
        <v>19975830</v>
      </c>
      <c r="J77" s="206">
        <f>SUM(J78)</f>
        <v>17035591</v>
      </c>
      <c r="K77" s="208">
        <f>J77/I77*100</f>
        <v>85.28101710917643</v>
      </c>
      <c r="L77" s="149"/>
      <c r="M77" s="150"/>
      <c r="N77" s="209"/>
      <c r="O77" s="68"/>
      <c r="P77" s="69"/>
    </row>
    <row r="78" spans="1:15" s="81" customFormat="1" ht="16.5" customHeight="1" thickBot="1">
      <c r="A78" s="70"/>
      <c r="B78" s="71" t="s">
        <v>21</v>
      </c>
      <c r="C78" s="210">
        <v>10123648</v>
      </c>
      <c r="D78" s="211">
        <f t="shared" si="12"/>
        <v>19975830</v>
      </c>
      <c r="E78" s="176">
        <f t="shared" si="12"/>
        <v>17035591</v>
      </c>
      <c r="F78" s="75">
        <f>E78/C78*100</f>
        <v>168.2752205529074</v>
      </c>
      <c r="G78" s="76">
        <f>E78/D78*100</f>
        <v>85.28101710917643</v>
      </c>
      <c r="H78" s="77"/>
      <c r="I78" s="211">
        <v>19975830</v>
      </c>
      <c r="J78" s="176">
        <v>17035591</v>
      </c>
      <c r="K78" s="189">
        <f>J78/I78*100</f>
        <v>85.28101710917643</v>
      </c>
      <c r="L78" s="211"/>
      <c r="M78" s="176"/>
      <c r="N78" s="129"/>
      <c r="O78" s="80"/>
    </row>
    <row r="79" spans="1:15" s="201" customFormat="1" ht="14.25" customHeight="1" hidden="1">
      <c r="A79" s="194"/>
      <c r="B79" s="195" t="s">
        <v>29</v>
      </c>
      <c r="C79" s="196">
        <v>250000</v>
      </c>
      <c r="D79" s="197">
        <f t="shared" si="12"/>
        <v>0</v>
      </c>
      <c r="E79" s="198">
        <f t="shared" si="12"/>
        <v>0</v>
      </c>
      <c r="F79" s="75">
        <f>E79/C79*100</f>
        <v>0</v>
      </c>
      <c r="G79" s="199" t="e">
        <f>E79/D79*100</f>
        <v>#DIV/0!</v>
      </c>
      <c r="H79" s="193"/>
      <c r="I79" s="198"/>
      <c r="J79" s="198"/>
      <c r="K79" s="193"/>
      <c r="L79" s="198"/>
      <c r="M79" s="198"/>
      <c r="N79" s="200"/>
      <c r="O79" s="116"/>
    </row>
    <row r="80" spans="1:15" s="223" customFormat="1" ht="18.75" thickBot="1" thickTop="1">
      <c r="A80" s="212"/>
      <c r="B80" s="213" t="s">
        <v>7</v>
      </c>
      <c r="C80" s="214">
        <f>C8+C14+C16+C20+C22+C25+C29+C34+C38+C42+C44+C47+C50+C54+C56+C59+C64+C68+C70+C72+C77</f>
        <v>335660674</v>
      </c>
      <c r="D80" s="215">
        <f>D8+D11+D22+D25+D29+D34+D44+D38+D47+D50+D56+D64+D68+D70+D72+D16+D77+D54+D20+D14+D42+D59+D36</f>
        <v>415808423</v>
      </c>
      <c r="E80" s="216">
        <f>E8+E11+E22+E25+E29+E34+E44+E38+E47+E50+E56+E64+E68+E70+E72+E16+E77+E54+E20+E14+E42+E59+E36</f>
        <v>385494481</v>
      </c>
      <c r="F80" s="217">
        <f>E80/C80*100</f>
        <v>114.84648362470963</v>
      </c>
      <c r="G80" s="218">
        <f>E80/D80*100</f>
        <v>92.70963734181016</v>
      </c>
      <c r="H80" s="219">
        <f>E80/E80*100</f>
        <v>100</v>
      </c>
      <c r="I80" s="215">
        <f>I8+I11+I22+I25+I29+I34+I44+I38+I47+I50+I56+I64+I68+I70+I72+I16+I77+I54+I20+I14+I42+I59+I36</f>
        <v>276316514</v>
      </c>
      <c r="J80" s="216">
        <f>J8+J11+J22+J25+J29+J34+J44+J38+J47+J50+J56+J64+J68+J70+J72+J16+J77+J54+J20+J14+J42+J59+J36</f>
        <v>252760458</v>
      </c>
      <c r="K80" s="220">
        <f>J80/I80*100</f>
        <v>91.47497351533612</v>
      </c>
      <c r="L80" s="215">
        <f>L8+L11+L22+L25+L29+L34+L44+L38+L47+L50+L56+L64+L68+L70+L72+L16+L77+L54+L20+L14+L42+L59+L36</f>
        <v>139491909</v>
      </c>
      <c r="M80" s="216">
        <f>M8+M11+M22+M25+M29+M34+M44+M38+M47+M50+M56+M64+M68+M70+M72+M16+M77+M54+M20+M14+M42+M59+M36</f>
        <v>132734023</v>
      </c>
      <c r="N80" s="221">
        <f>M80/L80*100</f>
        <v>95.15535628665029</v>
      </c>
      <c r="O80" s="222"/>
    </row>
    <row r="81" spans="1:15" s="223" customFormat="1" ht="12" customHeight="1" thickTop="1">
      <c r="A81" s="224" t="s">
        <v>71</v>
      </c>
      <c r="B81" s="225"/>
      <c r="C81" s="226"/>
      <c r="D81" s="227"/>
      <c r="E81" s="228"/>
      <c r="F81" s="229"/>
      <c r="G81" s="230"/>
      <c r="H81" s="231"/>
      <c r="I81" s="227"/>
      <c r="J81" s="228"/>
      <c r="K81" s="232"/>
      <c r="L81" s="227"/>
      <c r="M81" s="228"/>
      <c r="N81" s="233"/>
      <c r="O81" s="222"/>
    </row>
    <row r="82" spans="1:15" s="242" customFormat="1" ht="15">
      <c r="A82" s="186" t="s">
        <v>43</v>
      </c>
      <c r="B82" s="234" t="s">
        <v>72</v>
      </c>
      <c r="C82" s="235">
        <f>C9+C15+C17+C21+C23+C26+C30+C39+C43+C45+C48+C51+C55+C57+C60+C65+C69+C71+C73+C78</f>
        <v>304732198</v>
      </c>
      <c r="D82" s="236">
        <f>D9+D15+D17+D21+D23+D26+D30+D39+D43+D45+D48+D51+D55+D57+D60+D65+D69+D71+D73+D78</f>
        <v>386346305</v>
      </c>
      <c r="E82" s="237">
        <f>E9+E15+E17+E21+E23+E26+E30+E39+E43+E45+E48+E51+E55+E57+E60+E65+E69+E71+E73+E78</f>
        <v>356102927</v>
      </c>
      <c r="F82" s="238">
        <f>E82/C82*100</f>
        <v>116.85766365915819</v>
      </c>
      <c r="G82" s="238">
        <f>E82/D82*100</f>
        <v>92.17195101684744</v>
      </c>
      <c r="H82" s="170">
        <f>E82/E80*100</f>
        <v>92.375622622727</v>
      </c>
      <c r="I82" s="236">
        <f>I9+I15+I17+I21+I23+I26+I30+I39+I43+I45+I48+I51+I55+I57+I60+I65+I69+I71+I73+I78</f>
        <v>256446040</v>
      </c>
      <c r="J82" s="237">
        <f>J9+J15+J17+J21+J23+J26+J30+J39+J43+J45+J48+J51+J55+J57+J60+J65+J69+J71+J73+J78</f>
        <v>232958784</v>
      </c>
      <c r="K82" s="239">
        <f>J82/I82*100</f>
        <v>90.84124831874962</v>
      </c>
      <c r="L82" s="236">
        <f>L9+L15+L17+L21+L23+L26+L30+L39+L43+L45+L48+L51+L55+L57+L60+L65+L69+L71+L73+L78</f>
        <v>129900265</v>
      </c>
      <c r="M82" s="237">
        <f>M9+M15+M17+M21+M23+M26+M30+M39+M43+M45+M48+M51+M55+M57+M60+M65+M69+M71+M73+M78</f>
        <v>123144143</v>
      </c>
      <c r="N82" s="240">
        <f>M82/L82*100</f>
        <v>94.79899290428699</v>
      </c>
      <c r="O82" s="241"/>
    </row>
    <row r="83" spans="1:15" s="252" customFormat="1" ht="24">
      <c r="A83" s="243"/>
      <c r="B83" s="244" t="s">
        <v>73</v>
      </c>
      <c r="C83" s="245">
        <f>C74+C61+C31+C18+C79+C66</f>
        <v>2570185</v>
      </c>
      <c r="D83" s="246">
        <f>I83+L83</f>
        <v>2530767</v>
      </c>
      <c r="E83" s="247">
        <f>J83+M83</f>
        <v>2513808</v>
      </c>
      <c r="F83" s="75">
        <f>E83/C83*100</f>
        <v>97.80650031028895</v>
      </c>
      <c r="G83" s="75">
        <f>E83/D83*100</f>
        <v>99.32988694731677</v>
      </c>
      <c r="H83" s="248"/>
      <c r="I83" s="246"/>
      <c r="J83" s="247"/>
      <c r="K83" s="249"/>
      <c r="L83" s="246">
        <f>L74+L61+L31+L18+L66</f>
        <v>2530767</v>
      </c>
      <c r="M83" s="247">
        <f>M74+M61+M31+M18+M66</f>
        <v>2513808</v>
      </c>
      <c r="N83" s="250">
        <f>M83/L83*100</f>
        <v>99.32988694731677</v>
      </c>
      <c r="O83" s="251"/>
    </row>
    <row r="84" spans="1:15" s="242" customFormat="1" ht="15">
      <c r="A84" s="253" t="s">
        <v>43</v>
      </c>
      <c r="B84" s="234" t="s">
        <v>74</v>
      </c>
      <c r="C84" s="235">
        <f>C10+C13+C24+C27+C32+C35+C46+C40+C49+C53+C58+C67+C75+C62+C37</f>
        <v>29853955</v>
      </c>
      <c r="D84" s="236">
        <f>D10+D13+D24+D27+D32+D35+D46+D40+D49+D53+D58+D67+D75+D62+D37</f>
        <v>29314448</v>
      </c>
      <c r="E84" s="237">
        <f>E10+E13+E24+E27+E32+E35+E46+E40+E49+E53+E58+E67+E75+E62+E37</f>
        <v>29248905</v>
      </c>
      <c r="F84" s="238">
        <f>E84/C84*100</f>
        <v>97.97330035501159</v>
      </c>
      <c r="G84" s="238">
        <f>E84/D84*100</f>
        <v>99.7764140058172</v>
      </c>
      <c r="H84" s="170">
        <f>E84/E80*100</f>
        <v>7.587373215856753</v>
      </c>
      <c r="I84" s="236">
        <f>I10+I13+I24+I27+I32+I35+I46+I40+I49+I53+I58+I67+I75+I62+I37</f>
        <v>19846374</v>
      </c>
      <c r="J84" s="237">
        <f>J10+J13+J24+J27+J32+J35+J46+J40+J49+J53+J58+J67++J75+J62+J37</f>
        <v>19782579</v>
      </c>
      <c r="K84" s="239">
        <f>J84/I84*100</f>
        <v>99.67855589136838</v>
      </c>
      <c r="L84" s="236">
        <f>L10+L13+L24+L27+L32+L35+L46+L40+L49+L53+L58+L67+L75+L62+L37</f>
        <v>9468074</v>
      </c>
      <c r="M84" s="237">
        <f>M10+M13+M24+M27+M32+M35+M46+M40+M49+M53+M58+M67+M75+M62+M37</f>
        <v>9466326</v>
      </c>
      <c r="N84" s="240">
        <f>M84/L84*100</f>
        <v>99.98153795587149</v>
      </c>
      <c r="O84" s="241"/>
    </row>
    <row r="85" spans="1:15" s="242" customFormat="1" ht="45.75" thickBot="1">
      <c r="A85" s="254" t="s">
        <v>43</v>
      </c>
      <c r="B85" s="255" t="s">
        <v>75</v>
      </c>
      <c r="C85" s="256">
        <f>C19+C28+C33+C52+C63+C76</f>
        <v>1074521</v>
      </c>
      <c r="D85" s="257">
        <f>D19+D28+D33+D52+D63+D76+D41</f>
        <v>147670</v>
      </c>
      <c r="E85" s="258">
        <f>E19+E28+E33+E52+E63+E76+E41</f>
        <v>142649</v>
      </c>
      <c r="F85" s="259">
        <f>E85/C85*100</f>
        <v>13.275589774420416</v>
      </c>
      <c r="G85" s="259">
        <f>E85/D85*100</f>
        <v>96.59985101916435</v>
      </c>
      <c r="H85" s="260">
        <f>E85/E80*100</f>
        <v>0.03700416141625644</v>
      </c>
      <c r="I85" s="257">
        <f>I19+I28+I33+I52+I63+I76</f>
        <v>24100</v>
      </c>
      <c r="J85" s="258">
        <f>J19+J28+J33+J52+J63+J76</f>
        <v>19095</v>
      </c>
      <c r="K85" s="261">
        <f>J85/I85*100</f>
        <v>79.23236514522821</v>
      </c>
      <c r="L85" s="257">
        <f>L19+L28+L33+L52+L63+L76+L41</f>
        <v>123570</v>
      </c>
      <c r="M85" s="258">
        <f>M19+M28+M33+M52+M63+M76+M41</f>
        <v>123554</v>
      </c>
      <c r="N85" s="262">
        <f>M85/L85*100</f>
        <v>99.98705187343207</v>
      </c>
      <c r="O85" s="241"/>
    </row>
    <row r="86" ht="13.5" thickTop="1">
      <c r="A86" s="282" t="s">
        <v>76</v>
      </c>
    </row>
    <row r="87" spans="1:15" s="242" customFormat="1" ht="15">
      <c r="A87" s="282" t="s">
        <v>77</v>
      </c>
      <c r="B87" s="264"/>
      <c r="C87" s="265"/>
      <c r="D87" s="265"/>
      <c r="E87" s="265"/>
      <c r="F87" s="241"/>
      <c r="G87" s="241"/>
      <c r="H87" s="241"/>
      <c r="I87" s="265"/>
      <c r="J87" s="265"/>
      <c r="K87" s="241"/>
      <c r="L87" s="265"/>
      <c r="M87" s="265"/>
      <c r="N87" s="241"/>
      <c r="O87" s="241"/>
    </row>
    <row r="88" spans="1:15" s="272" customFormat="1" ht="16.5" customHeight="1">
      <c r="A88" s="282" t="s">
        <v>78</v>
      </c>
      <c r="B88" s="266"/>
      <c r="C88" s="267"/>
      <c r="D88" s="268"/>
      <c r="E88" s="268"/>
      <c r="F88" s="268"/>
      <c r="G88" s="269"/>
      <c r="H88" s="270"/>
      <c r="I88" s="268"/>
      <c r="J88" s="268"/>
      <c r="K88" s="269"/>
      <c r="L88" s="271"/>
      <c r="M88" s="271"/>
      <c r="N88" s="269"/>
      <c r="O88" s="268"/>
    </row>
    <row r="89" spans="1:15" s="274" customFormat="1" ht="18" customHeight="1">
      <c r="A89" s="3"/>
      <c r="B89" s="273"/>
      <c r="D89" s="275"/>
      <c r="E89" s="275"/>
      <c r="F89" s="275"/>
      <c r="G89" s="276"/>
      <c r="H89" s="277"/>
      <c r="I89" s="275"/>
      <c r="J89" s="275"/>
      <c r="K89" s="276"/>
      <c r="L89" s="275"/>
      <c r="M89" s="275"/>
      <c r="N89" s="269"/>
      <c r="O89" s="268"/>
    </row>
    <row r="90" spans="1:15" ht="12.75">
      <c r="A90" s="6"/>
      <c r="D90" s="278"/>
      <c r="E90" s="278"/>
      <c r="F90" s="278"/>
      <c r="G90" s="279"/>
      <c r="H90" s="280"/>
      <c r="I90" s="278"/>
      <c r="J90" s="278"/>
      <c r="K90" s="279"/>
      <c r="L90" s="278"/>
      <c r="M90" s="278"/>
      <c r="N90" s="279"/>
      <c r="O90" s="281"/>
    </row>
    <row r="91" spans="1:15" ht="12.75">
      <c r="A91" s="6"/>
      <c r="D91" s="278"/>
      <c r="E91" s="278"/>
      <c r="F91" s="278"/>
      <c r="G91" s="279"/>
      <c r="H91" s="280"/>
      <c r="I91" s="278"/>
      <c r="J91" s="278"/>
      <c r="K91" s="279"/>
      <c r="L91" s="278"/>
      <c r="M91" s="278"/>
      <c r="N91" s="279"/>
      <c r="O91" s="281"/>
    </row>
    <row r="92" spans="1:15" ht="12.75">
      <c r="A92" s="6"/>
      <c r="D92" s="278"/>
      <c r="E92" s="278"/>
      <c r="F92" s="278"/>
      <c r="G92" s="279"/>
      <c r="H92" s="280"/>
      <c r="I92" s="278"/>
      <c r="J92" s="278"/>
      <c r="K92" s="279"/>
      <c r="L92" s="278"/>
      <c r="M92" s="278"/>
      <c r="N92" s="279"/>
      <c r="O92" s="281"/>
    </row>
    <row r="93" ht="12.75">
      <c r="A93" s="6"/>
    </row>
    <row r="94" ht="12.75">
      <c r="A94" s="6"/>
    </row>
    <row r="95" ht="12.75">
      <c r="A95" s="6"/>
    </row>
    <row r="96" ht="12.75">
      <c r="A96" s="6"/>
    </row>
    <row r="97" ht="12.75">
      <c r="A97" s="6"/>
    </row>
    <row r="98" ht="12.75">
      <c r="A98" s="6"/>
    </row>
    <row r="99" ht="12.75">
      <c r="A99" s="6"/>
    </row>
    <row r="100" ht="12.75">
      <c r="A100" s="6"/>
    </row>
    <row r="101" ht="12.75">
      <c r="A101" s="6"/>
    </row>
    <row r="102" ht="12.75">
      <c r="A102" s="6"/>
    </row>
    <row r="103" ht="12.75">
      <c r="A103" s="6"/>
    </row>
    <row r="104" ht="12.75">
      <c r="A104" s="6"/>
    </row>
    <row r="105" ht="12.75">
      <c r="A105" s="6"/>
    </row>
    <row r="106" ht="12.75">
      <c r="A106" s="6"/>
    </row>
    <row r="107" ht="12.75">
      <c r="A107" s="6"/>
    </row>
    <row r="108" ht="12.75">
      <c r="A108" s="6"/>
    </row>
    <row r="109" ht="12.75">
      <c r="A109" s="6"/>
    </row>
    <row r="110" ht="12.75">
      <c r="A110" s="6"/>
    </row>
    <row r="111" ht="12.75">
      <c r="A111" s="6"/>
    </row>
    <row r="112" ht="12.75">
      <c r="A112" s="6"/>
    </row>
    <row r="113" ht="12.75">
      <c r="A113" s="6"/>
    </row>
    <row r="114" ht="12.75">
      <c r="A114" s="6"/>
    </row>
    <row r="115" ht="12.75">
      <c r="A115" s="6"/>
    </row>
    <row r="116" ht="12.75">
      <c r="A116" s="6"/>
    </row>
    <row r="117" ht="12.75">
      <c r="A117" s="6"/>
    </row>
    <row r="118" ht="12.75">
      <c r="A118" s="6"/>
    </row>
    <row r="119" ht="12.75">
      <c r="A119" s="6"/>
    </row>
    <row r="120" ht="12.75">
      <c r="A120" s="6"/>
    </row>
    <row r="121" ht="12.75">
      <c r="A121" s="6"/>
    </row>
    <row r="122" ht="12.75">
      <c r="A122" s="6"/>
    </row>
    <row r="123" ht="12.75">
      <c r="A123" s="6"/>
    </row>
    <row r="124" ht="12.75">
      <c r="A124" s="6"/>
    </row>
    <row r="125" ht="12.75">
      <c r="A125" s="6"/>
    </row>
    <row r="126" ht="12.75">
      <c r="A126" s="6"/>
    </row>
    <row r="127" ht="12.75">
      <c r="A127" s="6"/>
    </row>
    <row r="128" ht="12.75">
      <c r="A128" s="6"/>
    </row>
    <row r="129" ht="12.75">
      <c r="A129" s="6"/>
    </row>
    <row r="130" ht="12.75">
      <c r="A130" s="6"/>
    </row>
    <row r="131" ht="12.75">
      <c r="A131" s="6"/>
    </row>
    <row r="132" ht="12.75">
      <c r="A132" s="6"/>
    </row>
    <row r="133" ht="12.75">
      <c r="A133" s="6"/>
    </row>
    <row r="134" ht="12.75">
      <c r="A134" s="6"/>
    </row>
    <row r="135" ht="12.75">
      <c r="A135" s="6"/>
    </row>
    <row r="136" ht="12.75">
      <c r="A136" s="6"/>
    </row>
    <row r="137" ht="12.75">
      <c r="A137" s="6"/>
    </row>
    <row r="138" ht="12.75">
      <c r="A138" s="6"/>
    </row>
    <row r="139" ht="12.75">
      <c r="A139" s="6"/>
    </row>
    <row r="140" ht="12.75">
      <c r="A140" s="6"/>
    </row>
    <row r="141" ht="12.75">
      <c r="A141" s="6"/>
    </row>
    <row r="142" ht="12.75">
      <c r="A142" s="6"/>
    </row>
    <row r="143" ht="12.75">
      <c r="A143" s="6"/>
    </row>
    <row r="144" ht="12.75">
      <c r="A144" s="6"/>
    </row>
    <row r="145" ht="12.75">
      <c r="A145" s="6"/>
    </row>
    <row r="146" ht="12.75">
      <c r="A146" s="6"/>
    </row>
    <row r="147" ht="12.75">
      <c r="A147" s="6"/>
    </row>
    <row r="148" ht="12.75">
      <c r="A148" s="6"/>
    </row>
    <row r="149" ht="12.75">
      <c r="A149" s="6"/>
    </row>
    <row r="150" ht="12.75">
      <c r="A150" s="6"/>
    </row>
    <row r="151" ht="12.75">
      <c r="A151" s="6"/>
    </row>
    <row r="152" ht="12.75">
      <c r="A152" s="6"/>
    </row>
    <row r="153" ht="12.75">
      <c r="A153" s="6"/>
    </row>
    <row r="154" ht="12.75">
      <c r="A154" s="6"/>
    </row>
    <row r="155" ht="12.75">
      <c r="A155" s="6"/>
    </row>
    <row r="156" ht="12.75">
      <c r="A156" s="6"/>
    </row>
    <row r="157" ht="12.75">
      <c r="A157" s="6"/>
    </row>
    <row r="158" ht="12.75">
      <c r="A158" s="6"/>
    </row>
    <row r="159" ht="12.75">
      <c r="A159" s="6"/>
    </row>
    <row r="160" ht="12.75">
      <c r="A160" s="6"/>
    </row>
    <row r="161" ht="12.75">
      <c r="A161" s="6"/>
    </row>
    <row r="162" ht="12.75">
      <c r="A162" s="6"/>
    </row>
    <row r="163" ht="12.75">
      <c r="A163" s="6"/>
    </row>
    <row r="164" ht="12.75">
      <c r="A164" s="6"/>
    </row>
    <row r="165" ht="12.75">
      <c r="A165" s="6"/>
    </row>
    <row r="166" ht="12.75">
      <c r="A166" s="6"/>
    </row>
    <row r="167" ht="12.75">
      <c r="A167" s="6"/>
    </row>
    <row r="168" ht="12.75">
      <c r="A168" s="6"/>
    </row>
    <row r="169" ht="12.75">
      <c r="A169" s="6"/>
    </row>
    <row r="170" ht="12.75">
      <c r="A170" s="6"/>
    </row>
    <row r="171" ht="12.75">
      <c r="A171" s="6"/>
    </row>
    <row r="172" ht="12.75">
      <c r="A172" s="6"/>
    </row>
    <row r="173" ht="12.75">
      <c r="A173" s="6"/>
    </row>
    <row r="174" ht="12.75">
      <c r="A174" s="6"/>
    </row>
    <row r="175" ht="12.75">
      <c r="A175" s="6"/>
    </row>
    <row r="176" ht="12.75">
      <c r="A176" s="6"/>
    </row>
    <row r="177" ht="12.75">
      <c r="A177" s="6"/>
    </row>
    <row r="178" ht="12.75">
      <c r="A178" s="6"/>
    </row>
    <row r="179" ht="12.75">
      <c r="A179" s="6"/>
    </row>
    <row r="180" ht="12.75">
      <c r="A180" s="6"/>
    </row>
    <row r="181" ht="12.75">
      <c r="A181" s="6"/>
    </row>
    <row r="182" ht="12.75">
      <c r="A182" s="6"/>
    </row>
    <row r="183" ht="12.75">
      <c r="A183" s="6"/>
    </row>
    <row r="184" ht="12.75">
      <c r="A184" s="6"/>
    </row>
    <row r="185" ht="12.75">
      <c r="A185" s="6"/>
    </row>
    <row r="186" ht="12.75">
      <c r="A186" s="6"/>
    </row>
    <row r="187" ht="12.75">
      <c r="A187" s="6"/>
    </row>
    <row r="188" ht="12.75">
      <c r="A188" s="6"/>
    </row>
    <row r="189" ht="12.75">
      <c r="A189" s="6"/>
    </row>
    <row r="190" ht="12.75">
      <c r="A190" s="6"/>
    </row>
    <row r="191" ht="12.75">
      <c r="A191" s="6"/>
    </row>
    <row r="192" ht="12.75">
      <c r="A192" s="6"/>
    </row>
    <row r="193" ht="12.75">
      <c r="A193" s="6"/>
    </row>
    <row r="194" ht="12.75">
      <c r="A194" s="6"/>
    </row>
    <row r="195" ht="12.75">
      <c r="A195" s="6"/>
    </row>
    <row r="196" ht="12.75">
      <c r="A196" s="6"/>
    </row>
    <row r="197" ht="12.75">
      <c r="A197" s="6"/>
    </row>
    <row r="198" ht="12.75">
      <c r="A198" s="6"/>
    </row>
    <row r="199" ht="12.75">
      <c r="A199" s="6"/>
    </row>
    <row r="200" ht="12.75">
      <c r="A200" s="6"/>
    </row>
    <row r="201" ht="12.75">
      <c r="A201" s="6"/>
    </row>
    <row r="202" ht="12.75">
      <c r="A202" s="6"/>
    </row>
    <row r="203" ht="12.75">
      <c r="A203" s="6"/>
    </row>
    <row r="204" ht="12.75">
      <c r="A204" s="6"/>
    </row>
    <row r="205" ht="12.75">
      <c r="A205" s="6"/>
    </row>
    <row r="206" ht="12.75">
      <c r="A206" s="6"/>
    </row>
    <row r="207" ht="12.75">
      <c r="A207" s="6"/>
    </row>
    <row r="208" ht="12.75">
      <c r="A208" s="6"/>
    </row>
    <row r="209" ht="12.75">
      <c r="A209" s="6"/>
    </row>
    <row r="210" ht="12.75">
      <c r="A210" s="6"/>
    </row>
    <row r="211" ht="12.75">
      <c r="A211" s="6"/>
    </row>
    <row r="212" ht="12.75">
      <c r="A212" s="6"/>
    </row>
    <row r="213" ht="12.75">
      <c r="A213" s="6"/>
    </row>
    <row r="214" ht="12.75">
      <c r="A214" s="6"/>
    </row>
    <row r="215" ht="12.75">
      <c r="A215" s="6"/>
    </row>
    <row r="216" ht="12.75">
      <c r="A216" s="6"/>
    </row>
    <row r="217" ht="12.75">
      <c r="A217" s="6"/>
    </row>
    <row r="218" ht="12.75">
      <c r="A218" s="6"/>
    </row>
    <row r="219" ht="12.75">
      <c r="A219" s="6"/>
    </row>
    <row r="220" ht="12.75">
      <c r="A220" s="6"/>
    </row>
    <row r="221" ht="12.75">
      <c r="A221" s="6"/>
    </row>
    <row r="222" ht="12.75">
      <c r="A222" s="6"/>
    </row>
    <row r="223" ht="12.75">
      <c r="A223" s="6"/>
    </row>
    <row r="224" ht="12.75">
      <c r="A224" s="6"/>
    </row>
    <row r="225" ht="12.75">
      <c r="A225" s="6"/>
    </row>
    <row r="226" ht="12.75">
      <c r="A226" s="6"/>
    </row>
    <row r="227" ht="12.75">
      <c r="A227" s="6"/>
    </row>
    <row r="228" ht="12.75">
      <c r="A228" s="6"/>
    </row>
    <row r="229" ht="12.75">
      <c r="A229" s="6"/>
    </row>
    <row r="230" ht="12.75">
      <c r="A230" s="6"/>
    </row>
    <row r="231" ht="12.75">
      <c r="A231" s="6"/>
    </row>
    <row r="232" ht="12.75">
      <c r="A232" s="6"/>
    </row>
    <row r="233" ht="12.75">
      <c r="A233" s="6"/>
    </row>
    <row r="234" ht="12.75">
      <c r="A234" s="6"/>
    </row>
    <row r="235" ht="12.75">
      <c r="A235" s="6"/>
    </row>
    <row r="236" ht="12.75">
      <c r="A236" s="6"/>
    </row>
    <row r="237" ht="12.75">
      <c r="A237" s="6"/>
    </row>
    <row r="238" ht="12.75">
      <c r="A238" s="6"/>
    </row>
    <row r="239" ht="12.75">
      <c r="A239" s="6"/>
    </row>
    <row r="240" ht="12.75">
      <c r="A240" s="6"/>
    </row>
    <row r="241" ht="12.75">
      <c r="A241" s="6"/>
    </row>
    <row r="242" ht="12.75">
      <c r="A242" s="6"/>
    </row>
    <row r="243" ht="12.75">
      <c r="A243" s="6"/>
    </row>
    <row r="244" ht="12.75">
      <c r="A244" s="6"/>
    </row>
    <row r="245" ht="12.75">
      <c r="A245" s="6"/>
    </row>
    <row r="246" ht="12.75">
      <c r="A246" s="6"/>
    </row>
    <row r="247" ht="12.75">
      <c r="A247" s="6"/>
    </row>
    <row r="248" ht="12.75">
      <c r="A248" s="6"/>
    </row>
    <row r="249" ht="12.75">
      <c r="A249" s="6"/>
    </row>
    <row r="250" ht="12.75">
      <c r="A250" s="6"/>
    </row>
    <row r="251" ht="12.75">
      <c r="A251" s="6"/>
    </row>
    <row r="252" ht="12.75">
      <c r="A252" s="6"/>
    </row>
    <row r="253" ht="12.75">
      <c r="A253" s="6"/>
    </row>
    <row r="254" ht="12.75">
      <c r="A254" s="6"/>
    </row>
    <row r="255" ht="12.75">
      <c r="A255" s="6"/>
    </row>
    <row r="256" ht="12.75">
      <c r="A256" s="6"/>
    </row>
    <row r="257" ht="12.75">
      <c r="A257" s="6"/>
    </row>
    <row r="258" ht="12.75">
      <c r="A258" s="6"/>
    </row>
    <row r="259" ht="12.75">
      <c r="A259" s="6"/>
    </row>
    <row r="260" ht="12.75">
      <c r="A260" s="6"/>
    </row>
    <row r="261" ht="12.75">
      <c r="A261" s="6"/>
    </row>
    <row r="262" ht="12.75">
      <c r="A262" s="6"/>
    </row>
    <row r="263" ht="12.75">
      <c r="A263" s="6"/>
    </row>
    <row r="264" ht="12.75">
      <c r="A264" s="6"/>
    </row>
    <row r="265" ht="12.75">
      <c r="A265" s="6"/>
    </row>
    <row r="266" ht="12.75">
      <c r="A266" s="6"/>
    </row>
    <row r="267" ht="12.75">
      <c r="A267" s="6"/>
    </row>
    <row r="268" ht="12.75">
      <c r="A268" s="6"/>
    </row>
    <row r="269" ht="12.75">
      <c r="A269" s="6"/>
    </row>
    <row r="270" ht="12.75">
      <c r="A270" s="6"/>
    </row>
    <row r="271" ht="12.75">
      <c r="A271" s="6"/>
    </row>
    <row r="272" ht="12.75">
      <c r="A272" s="6"/>
    </row>
    <row r="273" ht="12.75">
      <c r="A273" s="6"/>
    </row>
    <row r="274" ht="12.75">
      <c r="A274" s="6"/>
    </row>
    <row r="275" ht="12.75">
      <c r="A275" s="6"/>
    </row>
    <row r="276" ht="12.75">
      <c r="A276" s="6"/>
    </row>
    <row r="277" ht="12.75">
      <c r="A277" s="6"/>
    </row>
    <row r="278" ht="12.75">
      <c r="A278" s="6"/>
    </row>
    <row r="279" ht="12.75">
      <c r="A279" s="6"/>
    </row>
    <row r="280" ht="12.75">
      <c r="A280" s="6"/>
    </row>
    <row r="281" ht="12.75">
      <c r="A281" s="6"/>
    </row>
    <row r="282" ht="12.75">
      <c r="A282" s="6"/>
    </row>
    <row r="283" ht="12.75">
      <c r="A283" s="6"/>
    </row>
    <row r="284" ht="12.75">
      <c r="A284" s="6"/>
    </row>
    <row r="285" ht="12.75">
      <c r="A285" s="6"/>
    </row>
    <row r="286" ht="12.75">
      <c r="A286" s="6"/>
    </row>
    <row r="287" ht="12.75">
      <c r="A287" s="6"/>
    </row>
    <row r="288" ht="12.75">
      <c r="A288" s="6"/>
    </row>
  </sheetData>
  <mergeCells count="3">
    <mergeCell ref="A5:A6"/>
    <mergeCell ref="B5:B6"/>
    <mergeCell ref="C5:C6"/>
  </mergeCells>
  <printOptions horizontalCentered="1"/>
  <pageMargins left="0.2" right="0.2" top="0.45" bottom="0.16" header="0.28" footer="0.3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2010-04-27T09:05:35Z</cp:lastPrinted>
  <dcterms:created xsi:type="dcterms:W3CDTF">2010-04-27T09:04:58Z</dcterms:created>
  <dcterms:modified xsi:type="dcterms:W3CDTF">2010-04-27T11:54:05Z</dcterms:modified>
  <cp:category/>
  <cp:version/>
  <cp:contentType/>
  <cp:contentStatus/>
</cp:coreProperties>
</file>