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19515" windowHeight="8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<sst xmlns="http://schemas.openxmlformats.org/spreadsheetml/2006/main" count="93" uniqueCount="71">
  <si>
    <t>Tabela nr 1</t>
  </si>
  <si>
    <r>
      <t xml:space="preserve">REALIZACJA  PLANU  DOCHODÓW  MIASTA  KOSZALINA  ZA  2009  ROK                                                                                                  </t>
    </r>
    <r>
      <rPr>
        <b/>
        <sz val="11"/>
        <rFont val="Calibri"/>
        <family val="2"/>
      </rPr>
      <t>WG  ŹRÓDEŁ  POWSTAWANIA</t>
    </r>
  </si>
  <si>
    <t>w złotych</t>
  </si>
  <si>
    <t>Lp.</t>
  </si>
  <si>
    <t>Wyszczególnienie</t>
  </si>
  <si>
    <t>Wykonanie 2008 r.</t>
  </si>
  <si>
    <t>2009 ROK</t>
  </si>
  <si>
    <t>Plan         pierwotny</t>
  </si>
  <si>
    <t>Zmiany w ciągu roku</t>
  </si>
  <si>
    <t xml:space="preserve">Plan po zmianach </t>
  </si>
  <si>
    <t>Wykonanie</t>
  </si>
  <si>
    <t>% wyk.
planu
7:6</t>
  </si>
  <si>
    <t>Dynami-
ka
7:3</t>
  </si>
  <si>
    <t>Struktu-
ra
%</t>
  </si>
  <si>
    <t>A</t>
  </si>
  <si>
    <r>
      <t>DOCHODY WŁASNE</t>
    </r>
    <r>
      <rPr>
        <sz val="9"/>
        <rFont val="Calibri"/>
        <family val="2"/>
      </rPr>
      <t xml:space="preserve"> (I - VI)</t>
    </r>
  </si>
  <si>
    <t>z tego:     - bieżące</t>
  </si>
  <si>
    <t xml:space="preserve">                - majątkowe</t>
  </si>
  <si>
    <t>I</t>
  </si>
  <si>
    <r>
      <t xml:space="preserve">PODATKI I OPŁATY LOKALNE - </t>
    </r>
    <r>
      <rPr>
        <sz val="8"/>
        <rFont val="Calibri"/>
        <family val="2"/>
      </rPr>
      <t>OSOBY PRAWNE</t>
    </r>
  </si>
  <si>
    <t xml:space="preserve">Podatek od nieruchomości </t>
  </si>
  <si>
    <t xml:space="preserve">Podatek rolny </t>
  </si>
  <si>
    <t xml:space="preserve">Podatek leśny </t>
  </si>
  <si>
    <t xml:space="preserve">Podatek od środków transportowych </t>
  </si>
  <si>
    <t xml:space="preserve">Opłata targowa </t>
  </si>
  <si>
    <t>II</t>
  </si>
  <si>
    <r>
      <t>PODATKI I OPŁATY LOKALNE -</t>
    </r>
    <r>
      <rPr>
        <sz val="8"/>
        <rFont val="Calibri"/>
        <family val="2"/>
      </rPr>
      <t xml:space="preserve"> OSOBY FIZYCZNE</t>
    </r>
  </si>
  <si>
    <t>Podatek leśny</t>
  </si>
  <si>
    <t>III</t>
  </si>
  <si>
    <t>PODATKI I OPŁATY POBIERANE PRZEZ URZĘDY SKARBOWE</t>
  </si>
  <si>
    <t>Podatek od spadków i darowizn</t>
  </si>
  <si>
    <t>Wpływy z podatku opłacanego w formie karty podatkowej</t>
  </si>
  <si>
    <t>Podatek od czynności cywilno-prawnych - osoby prawne</t>
  </si>
  <si>
    <t>Podatek od czynności cywilno-prawnych - osoby fizyczne</t>
  </si>
  <si>
    <t>IV</t>
  </si>
  <si>
    <t>DOCHODY Z  MAJĄTKU MIASTA</t>
  </si>
  <si>
    <t>Dochody ze sprzedaży nieruchomości</t>
  </si>
  <si>
    <t>Wpływy z opłat za zarząd i użytkowanie nieruchomości</t>
  </si>
  <si>
    <t>Wpływy z tytułu przekształceń</t>
  </si>
  <si>
    <t>Dochody z dzierżawy</t>
  </si>
  <si>
    <t>Zwrot kosztów przygotowania nieruchomości do zbycia</t>
  </si>
  <si>
    <t>Wpływy z różnych opłat</t>
  </si>
  <si>
    <t>V</t>
  </si>
  <si>
    <t>UDZIAŁY W PODATKACH STANOWIĄCYCH DOCHÓD BUDŻETU PAŃSTWA</t>
  </si>
  <si>
    <t>Podatek dochodowy  od osób fizycznych</t>
  </si>
  <si>
    <t>Podatek dochodowy  od osób prawnych</t>
  </si>
  <si>
    <t>VI</t>
  </si>
  <si>
    <t>POZOSTAŁE DOCHODY</t>
  </si>
  <si>
    <t>B</t>
  </si>
  <si>
    <t>SUBWENCJA OGÓLNA</t>
  </si>
  <si>
    <t>Część na cele oświatowe</t>
  </si>
  <si>
    <t>Uzupełnienie subwencji ogólnej</t>
  </si>
  <si>
    <t>Część równoważąca</t>
  </si>
  <si>
    <t>C</t>
  </si>
  <si>
    <t>ŚRODKI  ZEWNĘTRZNE, UNIJNE</t>
  </si>
  <si>
    <t xml:space="preserve">                - majątkowe, w tym:</t>
  </si>
  <si>
    <t>porozumienia z organami administracji rządowej</t>
  </si>
  <si>
    <t>D</t>
  </si>
  <si>
    <t xml:space="preserve">DOTACJE I WPŁYWY CELOWE </t>
  </si>
  <si>
    <r>
      <t xml:space="preserve">Na realizację </t>
    </r>
    <r>
      <rPr>
        <b/>
        <sz val="9"/>
        <rFont val="Calibri"/>
        <family val="2"/>
      </rPr>
      <t>własnych zadań</t>
    </r>
    <r>
      <rPr>
        <sz val="9"/>
        <rFont val="Calibri"/>
        <family val="2"/>
      </rPr>
      <t>:</t>
    </r>
  </si>
  <si>
    <t xml:space="preserve">                    - majątkowe</t>
  </si>
  <si>
    <r>
      <t xml:space="preserve">Na </t>
    </r>
    <r>
      <rPr>
        <b/>
        <sz val="9"/>
        <rFont val="Calibri"/>
        <family val="2"/>
      </rPr>
      <t>zadania zlecone</t>
    </r>
    <r>
      <rPr>
        <sz val="9"/>
        <rFont val="Calibri"/>
        <family val="2"/>
      </rPr>
      <t xml:space="preserve"> z zakresu administracji rządowej</t>
    </r>
  </si>
  <si>
    <r>
      <t xml:space="preserve">Na </t>
    </r>
    <r>
      <rPr>
        <b/>
        <sz val="9"/>
        <rFont val="Calibri"/>
        <family val="2"/>
      </rPr>
      <t>zadania</t>
    </r>
    <r>
      <rPr>
        <sz val="9"/>
        <rFont val="Calibri"/>
        <family val="2"/>
      </rPr>
      <t xml:space="preserve"> realizowane na podstawie </t>
    </r>
    <r>
      <rPr>
        <b/>
        <sz val="9"/>
        <rFont val="Calibri"/>
        <family val="2"/>
      </rPr>
      <t xml:space="preserve">porozumień z organami </t>
    </r>
    <r>
      <rPr>
        <sz val="9"/>
        <rFont val="Calibri"/>
        <family val="2"/>
      </rPr>
      <t>administracji rządowej</t>
    </r>
  </si>
  <si>
    <t>DOCHODY OGÓŁEM  (A+B+C+D)</t>
  </si>
  <si>
    <t>DOCHODY NA ZADANIA WŁASNE</t>
  </si>
  <si>
    <t>DOCHODY NA ZADANIA ZLECONE</t>
  </si>
  <si>
    <t>DOCHODY REALIZOWANE NA PODSTAWIE POROZUMIEŃ Z ORGANAMI ADMINISTRACJI RZĄDOWEJ</t>
  </si>
  <si>
    <t xml:space="preserve"> </t>
  </si>
  <si>
    <t>Wprowadził do BIP: Agnieszka Sulewska</t>
  </si>
  <si>
    <t>Data wprowadzenia do BIP: 27.04.2010 r.</t>
  </si>
  <si>
    <t>Autor dokumentu: Sylwia Szpak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</si>
</sst>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00"/>
    <numFmt numFmtId="166" formatCode="#,##0.000"/>
    <numFmt numFmtId="167" formatCode="0.0"/>
  </numFmts>
  <fonts count="16">
    <font>
      <sz val="10"/>
      <name val="Calibri"/>
      <family val="0"/>
    </font>
    <font>
      <b/>
      <sz val="10"/>
      <name val="Calibri"/>
      <family val="2"/>
    </font>
    <font>
      <b/>
      <sz val="13"/>
      <name val="Calibri"/>
      <family val="2"/>
    </font>
    <font>
      <b/>
      <sz val="11"/>
      <name val="Calibri"/>
      <family val="2"/>
    </font>
    <font>
      <sz val="13"/>
      <name val="Calibri"/>
      <family val="2"/>
    </font>
    <font>
      <i/>
      <sz val="13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i/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9"/>
      <name val="Calibri"/>
      <family val="2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64" fontId="2" fillId="0" borderId="0" xfId="0" applyFont="1" applyAlignment="1">
      <alignment horizontal="centerContinuous" wrapText="1"/>
    </xf>
    <xf numFmtId="165" fontId="2" fillId="0" borderId="0" xfId="0" applyNumberFormat="1" applyFont="1" applyBorder="1" applyAlignment="1">
      <alignment horizontal="centerContinuous" wrapText="1"/>
    </xf>
    <xf numFmtId="165" fontId="2" fillId="0" borderId="0" xfId="0" applyNumberFormat="1" applyFont="1" applyAlignment="1">
      <alignment horizontal="centerContinuous" wrapText="1"/>
    </xf>
    <xf numFmtId="165" fontId="4" fillId="0" borderId="0" xfId="0" applyNumberFormat="1" applyFont="1" applyAlignment="1">
      <alignment horizontal="centerContinuous" wrapText="1"/>
    </xf>
    <xf numFmtId="166" fontId="5" fillId="0" borderId="0" xfId="0" applyFont="1" applyAlignment="1">
      <alignment horizontal="centerContinuous" wrapText="1"/>
    </xf>
    <xf numFmtId="167" fontId="4" fillId="0" borderId="0" xfId="0" applyNumberFormat="1" applyFont="1" applyAlignment="1">
      <alignment horizontal="centerContinuous" wrapText="1"/>
    </xf>
    <xf numFmtId="0" fontId="1" fillId="0" borderId="0" xfId="0" applyFont="1" applyAlignment="1">
      <alignment vertical="center"/>
    </xf>
    <xf numFmtId="164" fontId="0" fillId="0" borderId="0" xfId="0" applyFont="1" applyAlignment="1">
      <alignment horizontal="centerContinuous"/>
    </xf>
    <xf numFmtId="165" fontId="0" fillId="0" borderId="0" xfId="0" applyNumberFormat="1" applyFont="1" applyBorder="1" applyAlignment="1">
      <alignment horizontal="centerContinuous"/>
    </xf>
    <xf numFmtId="165" fontId="0" fillId="0" borderId="0" xfId="0" applyNumberFormat="1" applyFont="1" applyAlignment="1">
      <alignment horizontal="centerContinuous"/>
    </xf>
    <xf numFmtId="166" fontId="6" fillId="0" borderId="0" xfId="0" applyFont="1" applyAlignment="1">
      <alignment horizontal="centerContinuous"/>
    </xf>
    <xf numFmtId="166" fontId="0" fillId="0" borderId="0" xfId="0" applyFont="1" applyAlignment="1">
      <alignment horizontal="centerContinuous"/>
    </xf>
    <xf numFmtId="167" fontId="0" fillId="0" borderId="0" xfId="0" applyNumberFormat="1" applyFont="1" applyAlignment="1">
      <alignment horizontal="centerContinuous" vertical="top"/>
    </xf>
    <xf numFmtId="164" fontId="7" fillId="0" borderId="1" xfId="0" applyFont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4" xfId="0" applyNumberFormat="1" applyFont="1" applyBorder="1" applyAlignment="1">
      <alignment horizontal="centerContinuous" vertical="center" wrapText="1"/>
    </xf>
    <xf numFmtId="165" fontId="8" fillId="0" borderId="5" xfId="0" applyNumberFormat="1" applyFont="1" applyBorder="1" applyAlignment="1">
      <alignment horizontal="centerContinuous" vertical="center" wrapText="1"/>
    </xf>
    <xf numFmtId="165" fontId="7" fillId="0" borderId="6" xfId="0" applyNumberFormat="1" applyFont="1" applyBorder="1" applyAlignment="1">
      <alignment horizontal="centerContinuous" vertical="center" wrapText="1"/>
    </xf>
    <xf numFmtId="166" fontId="9" fillId="0" borderId="6" xfId="0" applyFont="1" applyBorder="1" applyAlignment="1">
      <alignment horizontal="centerContinuous" vertical="center" wrapText="1"/>
    </xf>
    <xf numFmtId="166" fontId="9" fillId="0" borderId="7" xfId="0" applyFont="1" applyBorder="1" applyAlignment="1">
      <alignment horizontal="centerContinuous" vertical="center" wrapText="1"/>
    </xf>
    <xf numFmtId="167" fontId="7" fillId="0" borderId="8" xfId="0" applyNumberFormat="1" applyFont="1" applyBorder="1" applyAlignment="1">
      <alignment horizontal="centerContinuous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2" xfId="0" applyNumberFormat="1" applyFont="1" applyBorder="1" applyAlignment="1">
      <alignment horizontal="center" vertical="center" wrapText="1"/>
    </xf>
    <xf numFmtId="3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>
      <alignment horizontal="center" vertical="center" wrapText="1"/>
    </xf>
    <xf numFmtId="167" fontId="10" fillId="0" borderId="13" xfId="0" applyNumberFormat="1" applyFont="1" applyBorder="1" applyAlignment="1">
      <alignment horizontal="center" vertical="center" wrapText="1"/>
    </xf>
    <xf numFmtId="167" fontId="10" fillId="0" borderId="15" xfId="0" applyNumberFormat="1" applyFont="1" applyBorder="1" applyAlignment="1">
      <alignment horizontal="center" vertical="center" wrapText="1"/>
    </xf>
    <xf numFmtId="3" fontId="12" fillId="0" borderId="16" xfId="0" applyFont="1" applyBorder="1" applyAlignment="1">
      <alignment horizontal="center" vertical="center"/>
    </xf>
    <xf numFmtId="3" fontId="12" fillId="0" borderId="17" xfId="0" applyFont="1" applyBorder="1" applyAlignment="1">
      <alignment horizontal="center" vertical="center"/>
    </xf>
    <xf numFmtId="3" fontId="12" fillId="0" borderId="18" xfId="0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3" fontId="12" fillId="0" borderId="20" xfId="0" applyFont="1" applyBorder="1" applyAlignment="1">
      <alignment horizontal="center" vertical="center"/>
    </xf>
    <xf numFmtId="3" fontId="12" fillId="0" borderId="20" xfId="0" applyFont="1" applyBorder="1" applyAlignment="1">
      <alignment horizontal="center" vertical="center"/>
    </xf>
    <xf numFmtId="1" fontId="12" fillId="0" borderId="21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164" fontId="13" fillId="0" borderId="22" xfId="0" applyFont="1" applyBorder="1" applyAlignment="1">
      <alignment horizontal="center" vertical="center"/>
    </xf>
    <xf numFmtId="164" fontId="13" fillId="0" borderId="23" xfId="0" applyFont="1" applyBorder="1" applyAlignment="1">
      <alignment vertical="center" wrapText="1"/>
    </xf>
    <xf numFmtId="3" fontId="13" fillId="0" borderId="24" xfId="0" applyNumberFormat="1" applyFont="1" applyBorder="1" applyAlignment="1">
      <alignment vertical="center"/>
    </xf>
    <xf numFmtId="3" fontId="13" fillId="0" borderId="25" xfId="0" applyNumberFormat="1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164" fontId="13" fillId="0" borderId="13" xfId="0" applyNumberFormat="1" applyFont="1" applyBorder="1" applyAlignment="1">
      <alignment vertical="center"/>
    </xf>
    <xf numFmtId="167" fontId="13" fillId="0" borderId="26" xfId="0" applyNumberFormat="1" applyFont="1" applyBorder="1" applyAlignment="1">
      <alignment vertical="center"/>
    </xf>
    <xf numFmtId="164" fontId="14" fillId="0" borderId="27" xfId="0" applyFont="1" applyBorder="1" applyAlignment="1">
      <alignment horizontal="center" vertical="center"/>
    </xf>
    <xf numFmtId="164" fontId="14" fillId="0" borderId="28" xfId="0" applyFont="1" applyBorder="1" applyAlignment="1">
      <alignment vertical="center" wrapText="1"/>
    </xf>
    <xf numFmtId="3" fontId="14" fillId="0" borderId="29" xfId="0" applyNumberFormat="1" applyFont="1" applyBorder="1" applyAlignment="1">
      <alignment vertical="center"/>
    </xf>
    <xf numFmtId="3" fontId="14" fillId="0" borderId="30" xfId="0" applyNumberFormat="1" applyFont="1" applyBorder="1" applyAlignment="1">
      <alignment vertical="center"/>
    </xf>
    <xf numFmtId="164" fontId="14" fillId="0" borderId="30" xfId="0" applyNumberFormat="1" applyFont="1" applyBorder="1" applyAlignment="1">
      <alignment vertical="center"/>
    </xf>
    <xf numFmtId="167" fontId="14" fillId="0" borderId="31" xfId="0" applyNumberFormat="1" applyFont="1" applyBorder="1" applyAlignment="1">
      <alignment vertical="center"/>
    </xf>
    <xf numFmtId="164" fontId="14" fillId="0" borderId="9" xfId="0" applyFont="1" applyBorder="1" applyAlignment="1">
      <alignment horizontal="center" vertical="center"/>
    </xf>
    <xf numFmtId="164" fontId="14" fillId="0" borderId="10" xfId="0" applyFont="1" applyBorder="1" applyAlignment="1">
      <alignment vertical="center" wrapText="1"/>
    </xf>
    <xf numFmtId="3" fontId="14" fillId="0" borderId="32" xfId="0" applyNumberFormat="1" applyFont="1" applyBorder="1" applyAlignment="1">
      <alignment vertical="center"/>
    </xf>
    <xf numFmtId="3" fontId="14" fillId="0" borderId="33" xfId="0" applyNumberFormat="1" applyFont="1" applyBorder="1" applyAlignment="1">
      <alignment vertical="center"/>
    </xf>
    <xf numFmtId="164" fontId="14" fillId="0" borderId="33" xfId="0" applyNumberFormat="1" applyFont="1" applyBorder="1" applyAlignment="1">
      <alignment vertical="center"/>
    </xf>
    <xf numFmtId="167" fontId="14" fillId="0" borderId="34" xfId="0" applyNumberFormat="1" applyFont="1" applyBorder="1" applyAlignment="1">
      <alignment vertical="center"/>
    </xf>
    <xf numFmtId="164" fontId="13" fillId="0" borderId="35" xfId="0" applyFont="1" applyBorder="1" applyAlignment="1">
      <alignment horizontal="center" vertical="center"/>
    </xf>
    <xf numFmtId="164" fontId="13" fillId="0" borderId="36" xfId="0" applyFont="1" applyBorder="1" applyAlignment="1">
      <alignment vertical="center" wrapText="1"/>
    </xf>
    <xf numFmtId="3" fontId="13" fillId="0" borderId="37" xfId="0" applyNumberFormat="1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167" fontId="13" fillId="0" borderId="15" xfId="0" applyNumberFormat="1" applyFont="1" applyBorder="1" applyAlignment="1">
      <alignment vertical="center"/>
    </xf>
    <xf numFmtId="3" fontId="14" fillId="0" borderId="27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vertical="center" wrapText="1"/>
    </xf>
    <xf numFmtId="3" fontId="14" fillId="0" borderId="39" xfId="0" applyNumberFormat="1" applyFont="1" applyBorder="1" applyAlignment="1">
      <alignment vertical="center"/>
    </xf>
    <xf numFmtId="3" fontId="14" fillId="0" borderId="30" xfId="0" applyNumberFormat="1" applyFont="1" applyBorder="1" applyAlignment="1">
      <alignment vertical="center"/>
    </xf>
    <xf numFmtId="164" fontId="14" fillId="0" borderId="30" xfId="0" applyNumberFormat="1" applyFont="1" applyBorder="1" applyAlignment="1">
      <alignment vertical="center"/>
    </xf>
    <xf numFmtId="164" fontId="14" fillId="0" borderId="30" xfId="0" applyFont="1" applyBorder="1" applyAlignment="1">
      <alignment vertical="center"/>
    </xf>
    <xf numFmtId="164" fontId="13" fillId="0" borderId="40" xfId="0" applyFont="1" applyBorder="1" applyAlignment="1">
      <alignment horizontal="center" vertical="center"/>
    </xf>
    <xf numFmtId="164" fontId="13" fillId="0" borderId="41" xfId="0" applyFont="1" applyBorder="1" applyAlignment="1">
      <alignment vertical="center" wrapText="1"/>
    </xf>
    <xf numFmtId="3" fontId="13" fillId="0" borderId="42" xfId="0" applyNumberFormat="1" applyFont="1" applyBorder="1" applyAlignment="1">
      <alignment vertical="center" wrapText="1"/>
    </xf>
    <xf numFmtId="3" fontId="13" fillId="0" borderId="43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164" fontId="13" fillId="0" borderId="44" xfId="0" applyFont="1" applyBorder="1" applyAlignment="1">
      <alignment vertical="center"/>
    </xf>
    <xf numFmtId="164" fontId="13" fillId="0" borderId="44" xfId="0" applyNumberFormat="1" applyFont="1" applyBorder="1" applyAlignment="1">
      <alignment vertical="center"/>
    </xf>
    <xf numFmtId="167" fontId="13" fillId="0" borderId="45" xfId="0" applyNumberFormat="1" applyFont="1" applyBorder="1" applyAlignment="1">
      <alignment vertical="center"/>
    </xf>
    <xf numFmtId="167" fontId="14" fillId="0" borderId="31" xfId="0" applyNumberFormat="1" applyFont="1" applyBorder="1" applyAlignment="1">
      <alignment/>
    </xf>
    <xf numFmtId="3" fontId="13" fillId="0" borderId="40" xfId="0" applyNumberFormat="1" applyFont="1" applyBorder="1" applyAlignment="1">
      <alignment horizontal="center" vertical="center"/>
    </xf>
    <xf numFmtId="3" fontId="13" fillId="0" borderId="46" xfId="0" applyNumberFormat="1" applyFont="1" applyBorder="1" applyAlignment="1">
      <alignment vertical="center" wrapText="1"/>
    </xf>
    <xf numFmtId="3" fontId="13" fillId="0" borderId="47" xfId="0" applyNumberFormat="1" applyFont="1" applyBorder="1" applyAlignment="1">
      <alignment vertical="center" wrapText="1"/>
    </xf>
    <xf numFmtId="3" fontId="13" fillId="0" borderId="44" xfId="0" applyNumberFormat="1" applyFont="1" applyBorder="1" applyAlignment="1">
      <alignment vertical="center" wrapText="1"/>
    </xf>
    <xf numFmtId="164" fontId="13" fillId="0" borderId="44" xfId="0" applyFont="1" applyBorder="1" applyAlignment="1">
      <alignment vertical="center"/>
    </xf>
    <xf numFmtId="0" fontId="0" fillId="0" borderId="0" xfId="0" applyFont="1" applyBorder="1" applyAlignment="1">
      <alignment/>
    </xf>
    <xf numFmtId="3" fontId="13" fillId="0" borderId="48" xfId="0" applyNumberFormat="1" applyFont="1" applyBorder="1" applyAlignment="1">
      <alignment horizontal="center" vertical="center"/>
    </xf>
    <xf numFmtId="164" fontId="13" fillId="0" borderId="49" xfId="0" applyFont="1" applyBorder="1" applyAlignment="1">
      <alignment vertical="center" wrapText="1"/>
    </xf>
    <xf numFmtId="3" fontId="13" fillId="0" borderId="50" xfId="0" applyNumberFormat="1" applyFont="1" applyBorder="1" applyAlignment="1">
      <alignment vertical="center" wrapText="1"/>
    </xf>
    <xf numFmtId="3" fontId="13" fillId="0" borderId="51" xfId="0" applyNumberFormat="1" applyFont="1" applyBorder="1" applyAlignment="1">
      <alignment vertical="center" wrapText="1"/>
    </xf>
    <xf numFmtId="3" fontId="13" fillId="0" borderId="52" xfId="0" applyNumberFormat="1" applyFont="1" applyBorder="1" applyAlignment="1">
      <alignment vertical="center" wrapText="1"/>
    </xf>
    <xf numFmtId="164" fontId="13" fillId="0" borderId="52" xfId="0" applyFont="1" applyBorder="1" applyAlignment="1">
      <alignment vertical="center"/>
    </xf>
    <xf numFmtId="164" fontId="13" fillId="0" borderId="52" xfId="0" applyNumberFormat="1" applyFont="1" applyBorder="1" applyAlignment="1">
      <alignment vertical="center"/>
    </xf>
    <xf numFmtId="167" fontId="13" fillId="0" borderId="53" xfId="0" applyNumberFormat="1" applyFont="1" applyBorder="1" applyAlignment="1">
      <alignment vertical="center"/>
    </xf>
    <xf numFmtId="164" fontId="14" fillId="0" borderId="30" xfId="0" applyFont="1" applyBorder="1" applyAlignment="1">
      <alignment vertical="center"/>
    </xf>
    <xf numFmtId="3" fontId="14" fillId="0" borderId="54" xfId="0" applyNumberFormat="1" applyFont="1" applyBorder="1" applyAlignment="1">
      <alignment horizontal="center" vertical="center"/>
    </xf>
    <xf numFmtId="164" fontId="14" fillId="0" borderId="55" xfId="0" applyFont="1" applyBorder="1" applyAlignment="1">
      <alignment vertical="center" wrapText="1"/>
    </xf>
    <xf numFmtId="3" fontId="14" fillId="0" borderId="56" xfId="0" applyNumberFormat="1" applyFont="1" applyBorder="1" applyAlignment="1">
      <alignment vertical="center" wrapText="1"/>
    </xf>
    <xf numFmtId="3" fontId="14" fillId="0" borderId="57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164" fontId="14" fillId="0" borderId="14" xfId="0" applyFont="1" applyBorder="1" applyAlignment="1">
      <alignment vertical="center"/>
    </xf>
    <xf numFmtId="164" fontId="14" fillId="0" borderId="14" xfId="0" applyNumberFormat="1" applyFont="1" applyBorder="1" applyAlignment="1">
      <alignment vertical="center"/>
    </xf>
    <xf numFmtId="167" fontId="14" fillId="0" borderId="58" xfId="0" applyNumberFormat="1" applyFont="1" applyBorder="1" applyAlignment="1">
      <alignment vertical="center"/>
    </xf>
    <xf numFmtId="164" fontId="13" fillId="0" borderId="54" xfId="0" applyFont="1" applyBorder="1" applyAlignment="1">
      <alignment horizontal="center" vertical="center"/>
    </xf>
    <xf numFmtId="164" fontId="13" fillId="0" borderId="55" xfId="0" applyFont="1" applyBorder="1" applyAlignment="1">
      <alignment vertical="center" wrapText="1"/>
    </xf>
    <xf numFmtId="3" fontId="13" fillId="0" borderId="56" xfId="0" applyNumberFormat="1" applyFont="1" applyBorder="1" applyAlignment="1">
      <alignment vertical="center" wrapText="1"/>
    </xf>
    <xf numFmtId="3" fontId="13" fillId="0" borderId="59" xfId="0" applyNumberFormat="1" applyFont="1" applyBorder="1" applyAlignment="1">
      <alignment vertical="center" wrapText="1"/>
    </xf>
    <xf numFmtId="3" fontId="13" fillId="0" borderId="14" xfId="0" applyNumberFormat="1" applyFont="1" applyBorder="1" applyAlignment="1">
      <alignment vertical="center" wrapText="1"/>
    </xf>
    <xf numFmtId="164" fontId="13" fillId="0" borderId="14" xfId="0" applyFont="1" applyBorder="1" applyAlignment="1">
      <alignment vertical="center"/>
    </xf>
    <xf numFmtId="164" fontId="13" fillId="0" borderId="14" xfId="0" applyNumberFormat="1" applyFont="1" applyBorder="1" applyAlignment="1">
      <alignment vertical="center"/>
    </xf>
    <xf numFmtId="167" fontId="13" fillId="0" borderId="58" xfId="0" applyNumberFormat="1" applyFont="1" applyBorder="1" applyAlignment="1">
      <alignment vertical="center"/>
    </xf>
    <xf numFmtId="3" fontId="14" fillId="0" borderId="60" xfId="0" applyNumberFormat="1" applyFont="1" applyBorder="1" applyAlignment="1">
      <alignment horizontal="center" vertical="center"/>
    </xf>
    <xf numFmtId="164" fontId="14" fillId="0" borderId="28" xfId="0" applyFont="1" applyBorder="1" applyAlignment="1">
      <alignment vertical="center" wrapText="1"/>
    </xf>
    <xf numFmtId="3" fontId="14" fillId="0" borderId="51" xfId="0" applyNumberFormat="1" applyFont="1" applyBorder="1" applyAlignment="1">
      <alignment vertical="center"/>
    </xf>
    <xf numFmtId="3" fontId="14" fillId="0" borderId="52" xfId="0" applyNumberFormat="1" applyFont="1" applyBorder="1" applyAlignment="1">
      <alignment vertical="center"/>
    </xf>
    <xf numFmtId="164" fontId="14" fillId="0" borderId="52" xfId="0" applyFont="1" applyBorder="1" applyAlignment="1">
      <alignment vertical="center"/>
    </xf>
    <xf numFmtId="164" fontId="14" fillId="0" borderId="52" xfId="0" applyNumberFormat="1" applyFont="1" applyBorder="1" applyAlignment="1">
      <alignment vertical="center"/>
    </xf>
    <xf numFmtId="167" fontId="14" fillId="0" borderId="53" xfId="0" applyNumberFormat="1" applyFont="1" applyBorder="1" applyAlignment="1">
      <alignment vertical="center"/>
    </xf>
    <xf numFmtId="3" fontId="14" fillId="0" borderId="61" xfId="0" applyNumberFormat="1" applyFont="1" applyBorder="1" applyAlignment="1">
      <alignment horizontal="center" vertical="center"/>
    </xf>
    <xf numFmtId="164" fontId="14" fillId="0" borderId="55" xfId="0" applyFont="1" applyBorder="1" applyAlignment="1">
      <alignment vertical="center" wrapText="1"/>
    </xf>
    <xf numFmtId="3" fontId="14" fillId="0" borderId="59" xfId="0" applyNumberFormat="1" applyFont="1" applyBorder="1" applyAlignment="1">
      <alignment vertical="center"/>
    </xf>
    <xf numFmtId="164" fontId="14" fillId="0" borderId="14" xfId="0" applyFont="1" applyBorder="1" applyAlignment="1">
      <alignment vertical="center"/>
    </xf>
    <xf numFmtId="164" fontId="13" fillId="0" borderId="27" xfId="0" applyFont="1" applyBorder="1" applyAlignment="1">
      <alignment horizontal="center" vertical="center"/>
    </xf>
    <xf numFmtId="164" fontId="13" fillId="0" borderId="28" xfId="0" applyFont="1" applyBorder="1" applyAlignment="1">
      <alignment vertical="center" wrapText="1"/>
    </xf>
    <xf numFmtId="3" fontId="13" fillId="0" borderId="62" xfId="0" applyNumberFormat="1" applyFont="1" applyBorder="1" applyAlignment="1">
      <alignment vertical="center" wrapText="1"/>
    </xf>
    <xf numFmtId="3" fontId="13" fillId="0" borderId="29" xfId="0" applyNumberFormat="1" applyFont="1" applyBorder="1" applyAlignment="1">
      <alignment vertical="center" wrapText="1"/>
    </xf>
    <xf numFmtId="3" fontId="13" fillId="0" borderId="30" xfId="0" applyNumberFormat="1" applyFont="1" applyBorder="1" applyAlignment="1">
      <alignment vertical="center" wrapText="1"/>
    </xf>
    <xf numFmtId="164" fontId="13" fillId="0" borderId="30" xfId="0" applyFont="1" applyBorder="1" applyAlignment="1">
      <alignment vertical="center"/>
    </xf>
    <xf numFmtId="164" fontId="13" fillId="0" borderId="30" xfId="0" applyNumberFormat="1" applyFont="1" applyBorder="1" applyAlignment="1">
      <alignment vertical="center"/>
    </xf>
    <xf numFmtId="167" fontId="13" fillId="0" borderId="31" xfId="0" applyNumberFormat="1" applyFont="1" applyBorder="1" applyAlignment="1">
      <alignment vertical="center"/>
    </xf>
    <xf numFmtId="3" fontId="14" fillId="0" borderId="30" xfId="0" applyNumberFormat="1" applyFont="1" applyBorder="1" applyAlignment="1">
      <alignment vertical="center" wrapText="1"/>
    </xf>
    <xf numFmtId="3" fontId="14" fillId="0" borderId="11" xfId="0" applyNumberFormat="1" applyFont="1" applyBorder="1" applyAlignment="1">
      <alignment vertical="center"/>
    </xf>
    <xf numFmtId="3" fontId="14" fillId="0" borderId="33" xfId="0" applyNumberFormat="1" applyFont="1" applyBorder="1" applyAlignment="1">
      <alignment vertical="center" wrapText="1"/>
    </xf>
    <xf numFmtId="164" fontId="14" fillId="0" borderId="33" xfId="0" applyFont="1" applyBorder="1" applyAlignment="1">
      <alignment vertical="center"/>
    </xf>
    <xf numFmtId="164" fontId="13" fillId="0" borderId="16" xfId="0" applyFont="1" applyBorder="1" applyAlignment="1">
      <alignment horizontal="center" vertical="center"/>
    </xf>
    <xf numFmtId="164" fontId="13" fillId="0" borderId="17" xfId="0" applyFont="1" applyBorder="1" applyAlignment="1">
      <alignment vertical="center" wrapText="1"/>
    </xf>
    <xf numFmtId="3" fontId="13" fillId="0" borderId="18" xfId="0" applyNumberFormat="1" applyFont="1" applyBorder="1" applyAlignment="1">
      <alignment vertical="center" wrapText="1"/>
    </xf>
    <xf numFmtId="3" fontId="13" fillId="0" borderId="63" xfId="0" applyNumberFormat="1" applyFont="1" applyBorder="1" applyAlignment="1">
      <alignment vertical="center"/>
    </xf>
    <xf numFmtId="3" fontId="13" fillId="0" borderId="20" xfId="0" applyNumberFormat="1" applyFont="1" applyBorder="1" applyAlignment="1">
      <alignment vertical="center"/>
    </xf>
    <xf numFmtId="164" fontId="13" fillId="0" borderId="20" xfId="0" applyFont="1" applyBorder="1" applyAlignment="1">
      <alignment vertical="center"/>
    </xf>
    <xf numFmtId="164" fontId="13" fillId="0" borderId="20" xfId="0" applyNumberFormat="1" applyFont="1" applyBorder="1" applyAlignment="1">
      <alignment vertical="center"/>
    </xf>
    <xf numFmtId="167" fontId="13" fillId="0" borderId="21" xfId="0" applyNumberFormat="1" applyFont="1" applyBorder="1" applyAlignment="1">
      <alignment vertical="center"/>
    </xf>
    <xf numFmtId="3" fontId="13" fillId="0" borderId="64" xfId="0" applyNumberFormat="1" applyFont="1" applyBorder="1" applyAlignment="1">
      <alignment vertical="center" wrapText="1"/>
    </xf>
    <xf numFmtId="164" fontId="13" fillId="0" borderId="13" xfId="0" applyFont="1" applyBorder="1" applyAlignment="1">
      <alignment vertical="center"/>
    </xf>
    <xf numFmtId="164" fontId="15" fillId="0" borderId="9" xfId="0" applyFont="1" applyBorder="1" applyAlignment="1">
      <alignment horizontal="center" vertical="center"/>
    </xf>
    <xf numFmtId="164" fontId="15" fillId="0" borderId="1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vertical="center"/>
    </xf>
    <xf numFmtId="3" fontId="15" fillId="0" borderId="32" xfId="0" applyNumberFormat="1" applyFont="1" applyBorder="1" applyAlignment="1">
      <alignment vertical="center"/>
    </xf>
    <xf numFmtId="3" fontId="15" fillId="0" borderId="33" xfId="0" applyNumberFormat="1" applyFont="1" applyBorder="1" applyAlignment="1">
      <alignment vertical="center"/>
    </xf>
    <xf numFmtId="164" fontId="15" fillId="0" borderId="33" xfId="0" applyNumberFormat="1" applyFont="1" applyBorder="1" applyAlignment="1">
      <alignment vertical="center"/>
    </xf>
    <xf numFmtId="167" fontId="15" fillId="0" borderId="34" xfId="0" applyNumberFormat="1" applyFont="1" applyBorder="1" applyAlignment="1">
      <alignment vertical="center"/>
    </xf>
    <xf numFmtId="0" fontId="6" fillId="0" borderId="0" xfId="0" applyFont="1" applyAlignment="1">
      <alignment/>
    </xf>
    <xf numFmtId="3" fontId="13" fillId="0" borderId="65" xfId="0" applyNumberFormat="1" applyFont="1" applyBorder="1" applyAlignment="1">
      <alignment vertical="center" wrapText="1"/>
    </xf>
    <xf numFmtId="3" fontId="13" fillId="0" borderId="22" xfId="0" applyFont="1" applyBorder="1" applyAlignment="1">
      <alignment horizontal="center" vertical="center"/>
    </xf>
    <xf numFmtId="164" fontId="14" fillId="0" borderId="23" xfId="0" applyFont="1" applyBorder="1" applyAlignment="1">
      <alignment vertical="center" wrapText="1"/>
    </xf>
    <xf numFmtId="3" fontId="14" fillId="0" borderId="64" xfId="0" applyNumberFormat="1" applyFont="1" applyBorder="1" applyAlignment="1">
      <alignment vertical="center" wrapText="1"/>
    </xf>
    <xf numFmtId="3" fontId="14" fillId="0" borderId="25" xfId="0" applyNumberFormat="1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  <xf numFmtId="164" fontId="14" fillId="0" borderId="13" xfId="0" applyFont="1" applyBorder="1" applyAlignment="1">
      <alignment vertical="center"/>
    </xf>
    <xf numFmtId="164" fontId="14" fillId="0" borderId="13" xfId="0" applyNumberFormat="1" applyFont="1" applyBorder="1" applyAlignment="1">
      <alignment vertical="center"/>
    </xf>
    <xf numFmtId="167" fontId="14" fillId="0" borderId="26" xfId="0" applyNumberFormat="1" applyFont="1" applyBorder="1" applyAlignment="1">
      <alignment vertical="center"/>
    </xf>
    <xf numFmtId="164" fontId="11" fillId="0" borderId="28" xfId="0" applyFont="1" applyBorder="1" applyAlignment="1">
      <alignment vertical="center" wrapText="1"/>
    </xf>
    <xf numFmtId="3" fontId="11" fillId="0" borderId="39" xfId="0" applyNumberFormat="1" applyFont="1" applyBorder="1" applyAlignment="1">
      <alignment vertical="center"/>
    </xf>
    <xf numFmtId="3" fontId="11" fillId="0" borderId="29" xfId="0" applyNumberFormat="1" applyFont="1" applyBorder="1" applyAlignment="1">
      <alignment vertical="center"/>
    </xf>
    <xf numFmtId="3" fontId="11" fillId="0" borderId="30" xfId="0" applyNumberFormat="1" applyFont="1" applyBorder="1" applyAlignment="1">
      <alignment vertical="center"/>
    </xf>
    <xf numFmtId="164" fontId="11" fillId="0" borderId="30" xfId="0" applyFont="1" applyBorder="1" applyAlignment="1">
      <alignment vertical="center"/>
    </xf>
    <xf numFmtId="164" fontId="11" fillId="0" borderId="30" xfId="0" applyNumberFormat="1" applyFont="1" applyBorder="1" applyAlignment="1">
      <alignment vertical="center"/>
    </xf>
    <xf numFmtId="3" fontId="13" fillId="0" borderId="27" xfId="0" applyFont="1" applyBorder="1" applyAlignment="1">
      <alignment horizontal="center" vertical="center"/>
    </xf>
    <xf numFmtId="49" fontId="14" fillId="0" borderId="28" xfId="0" applyNumberFormat="1" applyFont="1" applyBorder="1" applyAlignment="1">
      <alignment vertical="center" wrapText="1"/>
    </xf>
    <xf numFmtId="0" fontId="14" fillId="0" borderId="0" xfId="0" applyFont="1" applyAlignment="1">
      <alignment/>
    </xf>
    <xf numFmtId="164" fontId="11" fillId="0" borderId="28" xfId="0" applyFont="1" applyBorder="1" applyAlignment="1">
      <alignment vertical="center" wrapText="1"/>
    </xf>
    <xf numFmtId="164" fontId="11" fillId="0" borderId="10" xfId="0" applyFont="1" applyBorder="1" applyAlignment="1">
      <alignment vertical="center" wrapText="1"/>
    </xf>
    <xf numFmtId="3" fontId="11" fillId="0" borderId="11" xfId="0" applyNumberFormat="1" applyFont="1" applyBorder="1" applyAlignment="1">
      <alignment vertical="center"/>
    </xf>
    <xf numFmtId="3" fontId="11" fillId="0" borderId="32" xfId="0" applyNumberFormat="1" applyFont="1" applyBorder="1" applyAlignment="1">
      <alignment vertical="center"/>
    </xf>
    <xf numFmtId="3" fontId="11" fillId="0" borderId="33" xfId="0" applyNumberFormat="1" applyFont="1" applyBorder="1" applyAlignment="1">
      <alignment vertical="center"/>
    </xf>
    <xf numFmtId="164" fontId="1" fillId="0" borderId="66" xfId="0" applyFont="1" applyBorder="1" applyAlignment="1">
      <alignment horizontal="center" vertical="center" wrapText="1"/>
    </xf>
    <xf numFmtId="164" fontId="1" fillId="0" borderId="67" xfId="0" applyFont="1" applyBorder="1" applyAlignment="1">
      <alignment horizontal="center" vertical="center" wrapText="1"/>
    </xf>
    <xf numFmtId="3" fontId="13" fillId="0" borderId="68" xfId="0" applyNumberFormat="1" applyFont="1" applyBorder="1" applyAlignment="1">
      <alignment horizontal="right" vertical="center" wrapText="1"/>
    </xf>
    <xf numFmtId="3" fontId="13" fillId="0" borderId="25" xfId="0" applyNumberFormat="1" applyFont="1" applyBorder="1" applyAlignment="1">
      <alignment horizontal="right" vertical="center" wrapText="1"/>
    </xf>
    <xf numFmtId="3" fontId="13" fillId="0" borderId="13" xfId="0" applyNumberFormat="1" applyFont="1" applyBorder="1" applyAlignment="1">
      <alignment horizontal="right" vertical="center" wrapText="1"/>
    </xf>
    <xf numFmtId="164" fontId="13" fillId="0" borderId="60" xfId="0" applyFont="1" applyBorder="1" applyAlignment="1">
      <alignment vertical="center" wrapText="1"/>
    </xf>
    <xf numFmtId="0" fontId="1" fillId="0" borderId="69" xfId="0" applyFont="1" applyBorder="1" applyAlignment="1">
      <alignment vertical="center"/>
    </xf>
    <xf numFmtId="3" fontId="13" fillId="0" borderId="62" xfId="0" applyNumberFormat="1" applyFont="1" applyBorder="1" applyAlignment="1">
      <alignment vertical="center"/>
    </xf>
    <xf numFmtId="3" fontId="13" fillId="0" borderId="29" xfId="0" applyNumberFormat="1" applyFont="1" applyBorder="1" applyAlignment="1">
      <alignment vertical="center"/>
    </xf>
    <xf numFmtId="3" fontId="13" fillId="0" borderId="30" xfId="0" applyNumberFormat="1" applyFont="1" applyBorder="1" applyAlignment="1">
      <alignment vertical="center"/>
    </xf>
    <xf numFmtId="0" fontId="1" fillId="0" borderId="0" xfId="0" applyFont="1" applyAlignment="1">
      <alignment/>
    </xf>
    <xf numFmtId="164" fontId="13" fillId="0" borderId="70" xfId="0" applyFont="1" applyBorder="1" applyAlignment="1">
      <alignment vertical="center" wrapText="1"/>
    </xf>
    <xf numFmtId="0" fontId="1" fillId="0" borderId="71" xfId="0" applyFont="1" applyBorder="1" applyAlignment="1">
      <alignment vertical="center"/>
    </xf>
    <xf numFmtId="3" fontId="13" fillId="0" borderId="72" xfId="0" applyNumberFormat="1" applyFont="1" applyBorder="1" applyAlignment="1">
      <alignment vertical="center"/>
    </xf>
    <xf numFmtId="3" fontId="13" fillId="0" borderId="32" xfId="0" applyNumberFormat="1" applyFont="1" applyBorder="1" applyAlignment="1">
      <alignment vertical="center"/>
    </xf>
    <xf numFmtId="3" fontId="13" fillId="0" borderId="33" xfId="0" applyNumberFormat="1" applyFont="1" applyBorder="1" applyAlignment="1">
      <alignment vertical="center"/>
    </xf>
    <xf numFmtId="164" fontId="13" fillId="0" borderId="33" xfId="0" applyFont="1" applyBorder="1" applyAlignment="1">
      <alignment vertical="center"/>
    </xf>
    <xf numFmtId="164" fontId="13" fillId="0" borderId="33" xfId="0" applyNumberFormat="1" applyFont="1" applyBorder="1" applyAlignment="1">
      <alignment vertical="center"/>
    </xf>
    <xf numFmtId="167" fontId="13" fillId="0" borderId="34" xfId="0" applyNumberFormat="1" applyFont="1" applyBorder="1" applyAlignment="1">
      <alignment vertical="center"/>
    </xf>
    <xf numFmtId="164" fontId="13" fillId="0" borderId="73" xfId="0" applyFont="1" applyBorder="1" applyAlignment="1">
      <alignment horizontal="left" vertical="center"/>
    </xf>
    <xf numFmtId="164" fontId="10" fillId="0" borderId="67" xfId="0" applyFont="1" applyBorder="1" applyAlignment="1">
      <alignment horizontal="left" vertical="center"/>
    </xf>
    <xf numFmtId="3" fontId="13" fillId="0" borderId="68" xfId="0" applyNumberFormat="1" applyFont="1" applyBorder="1" applyAlignment="1">
      <alignment horizontal="right" vertical="center"/>
    </xf>
    <xf numFmtId="164" fontId="14" fillId="0" borderId="60" xfId="0" applyFont="1" applyBorder="1" applyAlignment="1">
      <alignment vertical="center" wrapText="1"/>
    </xf>
    <xf numFmtId="0" fontId="0" fillId="0" borderId="69" xfId="0" applyFont="1" applyBorder="1" applyAlignment="1">
      <alignment vertical="center"/>
    </xf>
    <xf numFmtId="3" fontId="14" fillId="0" borderId="62" xfId="0" applyNumberFormat="1" applyFont="1" applyBorder="1" applyAlignment="1">
      <alignment vertical="center"/>
    </xf>
    <xf numFmtId="164" fontId="13" fillId="0" borderId="74" xfId="0" applyFont="1" applyBorder="1" applyAlignment="1">
      <alignment horizontal="left" vertical="center" wrapText="1"/>
    </xf>
    <xf numFmtId="164" fontId="13" fillId="0" borderId="75" xfId="0" applyFont="1" applyBorder="1" applyAlignment="1">
      <alignment horizontal="left" vertical="center" wrapText="1"/>
    </xf>
    <xf numFmtId="3" fontId="13" fillId="0" borderId="76" xfId="0" applyNumberFormat="1" applyFont="1" applyBorder="1" applyAlignment="1">
      <alignment horizontal="right" vertical="center" wrapText="1"/>
    </xf>
    <xf numFmtId="3" fontId="13" fillId="0" borderId="51" xfId="0" applyNumberFormat="1" applyFont="1" applyBorder="1" applyAlignment="1">
      <alignment vertical="center"/>
    </xf>
    <xf numFmtId="3" fontId="13" fillId="0" borderId="52" xfId="0" applyNumberFormat="1" applyFont="1" applyBorder="1" applyAlignment="1">
      <alignment vertical="center"/>
    </xf>
    <xf numFmtId="0" fontId="14" fillId="0" borderId="0" xfId="0" applyFont="1" applyBorder="1" applyAlignment="1">
      <alignment/>
    </xf>
    <xf numFmtId="164" fontId="14" fillId="0" borderId="61" xfId="0" applyFont="1" applyBorder="1" applyAlignment="1">
      <alignment vertical="center" wrapText="1"/>
    </xf>
    <xf numFmtId="0" fontId="0" fillId="0" borderId="77" xfId="0" applyFont="1" applyBorder="1" applyAlignment="1">
      <alignment vertical="center"/>
    </xf>
    <xf numFmtId="3" fontId="14" fillId="0" borderId="78" xfId="0" applyNumberFormat="1" applyFont="1" applyBorder="1" applyAlignment="1">
      <alignment vertical="center"/>
    </xf>
    <xf numFmtId="164" fontId="13" fillId="0" borderId="60" xfId="0" applyFont="1" applyBorder="1" applyAlignment="1">
      <alignment horizontal="left" vertical="center" wrapText="1"/>
    </xf>
    <xf numFmtId="164" fontId="13" fillId="0" borderId="69" xfId="0" applyFont="1" applyBorder="1" applyAlignment="1">
      <alignment horizontal="left" vertical="center" wrapText="1"/>
    </xf>
    <xf numFmtId="3" fontId="13" fillId="0" borderId="62" xfId="0" applyNumberFormat="1" applyFont="1" applyBorder="1" applyAlignment="1">
      <alignment horizontal="right" vertical="center" wrapText="1"/>
    </xf>
    <xf numFmtId="164" fontId="14" fillId="0" borderId="70" xfId="0" applyFont="1" applyBorder="1" applyAlignment="1">
      <alignment vertical="center" wrapText="1"/>
    </xf>
    <xf numFmtId="0" fontId="0" fillId="0" borderId="71" xfId="0" applyFont="1" applyBorder="1" applyAlignment="1">
      <alignment vertical="center"/>
    </xf>
    <xf numFmtId="3" fontId="14" fillId="0" borderId="72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58">
      <selection activeCell="C78" sqref="C78"/>
    </sheetView>
  </sheetViews>
  <sheetFormatPr defaultColWidth="9.140625" defaultRowHeight="12.75"/>
  <cols>
    <col min="1" max="1" width="3.8515625" style="1" customWidth="1"/>
    <col min="2" max="2" width="24.28125" style="1" customWidth="1"/>
    <col min="3" max="3" width="9.8515625" style="1" customWidth="1"/>
    <col min="4" max="4" width="10.00390625" style="1" customWidth="1"/>
    <col min="5" max="5" width="9.00390625" style="1" customWidth="1"/>
    <col min="6" max="7" width="10.7109375" style="1" customWidth="1"/>
    <col min="8" max="8" width="6.8515625" style="1" customWidth="1"/>
    <col min="9" max="9" width="6.28125" style="1" customWidth="1"/>
    <col min="10" max="10" width="5.140625" style="224" customWidth="1"/>
    <col min="11" max="16384" width="9.140625" style="1" customWidth="1"/>
  </cols>
  <sheetData>
    <row r="1" spans="9:10" ht="12.75">
      <c r="I1" s="2" t="s">
        <v>0</v>
      </c>
      <c r="J1" s="3"/>
    </row>
    <row r="2" spans="1:10" ht="42.75" customHeight="1">
      <c r="A2" s="4" t="s">
        <v>1</v>
      </c>
      <c r="B2" s="4"/>
      <c r="C2" s="4"/>
      <c r="D2" s="5"/>
      <c r="E2" s="5"/>
      <c r="F2" s="6"/>
      <c r="G2" s="7"/>
      <c r="H2" s="8"/>
      <c r="I2" s="8"/>
      <c r="J2" s="9"/>
    </row>
    <row r="3" spans="1:10" ht="13.5" customHeight="1" thickBot="1">
      <c r="A3" s="10"/>
      <c r="B3" s="11"/>
      <c r="C3" s="11"/>
      <c r="D3" s="12"/>
      <c r="E3" s="12"/>
      <c r="F3" s="13"/>
      <c r="G3" s="13"/>
      <c r="H3" s="14"/>
      <c r="I3" s="15" t="s">
        <v>2</v>
      </c>
      <c r="J3" s="16"/>
    </row>
    <row r="4" spans="1:10" ht="16.5" thickBot="1">
      <c r="A4" s="17" t="s">
        <v>3</v>
      </c>
      <c r="B4" s="18" t="s">
        <v>4</v>
      </c>
      <c r="C4" s="19" t="s">
        <v>5</v>
      </c>
      <c r="D4" s="20" t="s">
        <v>6</v>
      </c>
      <c r="E4" s="21"/>
      <c r="F4" s="22"/>
      <c r="G4" s="22"/>
      <c r="H4" s="23"/>
      <c r="I4" s="24"/>
      <c r="J4" s="25"/>
    </row>
    <row r="5" spans="1:10" ht="46.5" thickBot="1" thickTop="1">
      <c r="A5" s="26"/>
      <c r="B5" s="27"/>
      <c r="C5" s="28"/>
      <c r="D5" s="29" t="s">
        <v>7</v>
      </c>
      <c r="E5" s="30" t="s">
        <v>8</v>
      </c>
      <c r="F5" s="31" t="s">
        <v>9</v>
      </c>
      <c r="G5" s="31" t="s">
        <v>10</v>
      </c>
      <c r="H5" s="32" t="s">
        <v>11</v>
      </c>
      <c r="I5" s="33" t="s">
        <v>12</v>
      </c>
      <c r="J5" s="34" t="s">
        <v>13</v>
      </c>
    </row>
    <row r="6" spans="1:10" s="44" customFormat="1" ht="10.5" thickBot="1" thickTop="1">
      <c r="A6" s="35">
        <v>1</v>
      </c>
      <c r="B6" s="36">
        <v>2</v>
      </c>
      <c r="C6" s="37">
        <v>3</v>
      </c>
      <c r="D6" s="38">
        <v>4</v>
      </c>
      <c r="E6" s="39">
        <v>5</v>
      </c>
      <c r="F6" s="40">
        <v>6</v>
      </c>
      <c r="G6" s="40">
        <v>7</v>
      </c>
      <c r="H6" s="41">
        <v>8</v>
      </c>
      <c r="I6" s="42">
        <v>9</v>
      </c>
      <c r="J6" s="43">
        <v>10</v>
      </c>
    </row>
    <row r="7" spans="1:10" ht="13.5" thickTop="1">
      <c r="A7" s="45" t="s">
        <v>14</v>
      </c>
      <c r="B7" s="46" t="s">
        <v>15</v>
      </c>
      <c r="C7" s="47">
        <f>C10+C16+C22+C27+C36+C39</f>
        <v>193574515</v>
      </c>
      <c r="D7" s="48">
        <f>D10+D16+D22+D27+D36+D39</f>
        <v>201393311</v>
      </c>
      <c r="E7" s="49">
        <f>E10+E16+E22+E27+E36+E39</f>
        <v>5751921</v>
      </c>
      <c r="F7" s="49">
        <f>F10+F16+F22+F27+F36+F39</f>
        <v>207145232</v>
      </c>
      <c r="G7" s="49">
        <f>G10+G16+G22+G27+G36+G39</f>
        <v>193398430</v>
      </c>
      <c r="H7" s="50">
        <f aca="true" t="shared" si="0" ref="H7:H43">G7/F7*100</f>
        <v>93.36368891174864</v>
      </c>
      <c r="I7" s="50">
        <f aca="true" t="shared" si="1" ref="I7:I43">G7/C7*100</f>
        <v>99.90903502974035</v>
      </c>
      <c r="J7" s="51">
        <f>G7/$G$60*100</f>
        <v>57.21460284246821</v>
      </c>
    </row>
    <row r="8" spans="1:10" ht="12.75">
      <c r="A8" s="52"/>
      <c r="B8" s="53" t="s">
        <v>16</v>
      </c>
      <c r="C8" s="54">
        <f>C10+C16+C22+C28+C36+C40</f>
        <v>174380244</v>
      </c>
      <c r="D8" s="54">
        <f>D10+D16+D22+D28+D36+D40</f>
        <v>181393311</v>
      </c>
      <c r="E8" s="55">
        <f>E10+E16+E22+E28+E36+E40</f>
        <v>3805716</v>
      </c>
      <c r="F8" s="55">
        <f>F10+F16+F22+F28+F36+F40</f>
        <v>185199027</v>
      </c>
      <c r="G8" s="55">
        <f>G10+G16+G22+G28+G36+G40</f>
        <v>179790016</v>
      </c>
      <c r="H8" s="56">
        <f t="shared" si="0"/>
        <v>97.07935236614391</v>
      </c>
      <c r="I8" s="56">
        <f t="shared" si="1"/>
        <v>103.10228491250419</v>
      </c>
      <c r="J8" s="57"/>
    </row>
    <row r="9" spans="1:10" ht="13.5" thickBot="1">
      <c r="A9" s="58"/>
      <c r="B9" s="59" t="s">
        <v>17</v>
      </c>
      <c r="C9" s="60">
        <f>C29+C41</f>
        <v>19194271</v>
      </c>
      <c r="D9" s="60">
        <f>D29+D41</f>
        <v>20000000</v>
      </c>
      <c r="E9" s="55">
        <f>E11+E17+E23+E29+E37+E41</f>
        <v>4092732</v>
      </c>
      <c r="F9" s="61">
        <f>F29+F41</f>
        <v>21946205</v>
      </c>
      <c r="G9" s="61">
        <f>G29+G41</f>
        <v>13608414</v>
      </c>
      <c r="H9" s="62">
        <f t="shared" si="0"/>
        <v>62.008051050284095</v>
      </c>
      <c r="I9" s="62">
        <f t="shared" si="1"/>
        <v>70.89831127214991</v>
      </c>
      <c r="J9" s="63"/>
    </row>
    <row r="10" spans="1:10" ht="24" thickTop="1">
      <c r="A10" s="64" t="s">
        <v>18</v>
      </c>
      <c r="B10" s="65" t="s">
        <v>19</v>
      </c>
      <c r="C10" s="66">
        <f>SUM(C11:C15)</f>
        <v>29367427</v>
      </c>
      <c r="D10" s="67">
        <f>SUM(D11:D15)</f>
        <v>31134898</v>
      </c>
      <c r="E10" s="68">
        <f>SUM(E11:E15)</f>
        <v>2100000</v>
      </c>
      <c r="F10" s="68">
        <f>SUM(F11:F15)</f>
        <v>33234898</v>
      </c>
      <c r="G10" s="68">
        <f>SUM(G11:G15)</f>
        <v>35344317</v>
      </c>
      <c r="H10" s="69">
        <f t="shared" si="0"/>
        <v>106.34700007203273</v>
      </c>
      <c r="I10" s="69">
        <f t="shared" si="1"/>
        <v>120.35210643411152</v>
      </c>
      <c r="J10" s="70">
        <f>G10/$G$60*100</f>
        <v>10.456191706899055</v>
      </c>
    </row>
    <row r="11" spans="1:10" ht="12.75">
      <c r="A11" s="71">
        <v>1</v>
      </c>
      <c r="B11" s="53" t="s">
        <v>20</v>
      </c>
      <c r="C11" s="72">
        <v>27247804</v>
      </c>
      <c r="D11" s="54">
        <v>28959207</v>
      </c>
      <c r="E11" s="55">
        <f>F11-D11</f>
        <v>2000000</v>
      </c>
      <c r="F11" s="55">
        <v>30959207</v>
      </c>
      <c r="G11" s="55">
        <v>33038211</v>
      </c>
      <c r="H11" s="56">
        <f t="shared" si="0"/>
        <v>106.71530120264386</v>
      </c>
      <c r="I11" s="56">
        <f t="shared" si="1"/>
        <v>121.25091255060407</v>
      </c>
      <c r="J11" s="57"/>
    </row>
    <row r="12" spans="1:10" ht="12.75">
      <c r="A12" s="71">
        <v>2</v>
      </c>
      <c r="B12" s="53" t="s">
        <v>21</v>
      </c>
      <c r="C12" s="72">
        <v>43521</v>
      </c>
      <c r="D12" s="54">
        <v>36376</v>
      </c>
      <c r="E12" s="55"/>
      <c r="F12" s="55">
        <v>36376</v>
      </c>
      <c r="G12" s="55">
        <v>42481</v>
      </c>
      <c r="H12" s="56">
        <f t="shared" si="0"/>
        <v>116.78304376511986</v>
      </c>
      <c r="I12" s="56">
        <f t="shared" si="1"/>
        <v>97.61034902690655</v>
      </c>
      <c r="J12" s="57"/>
    </row>
    <row r="13" spans="1:10" ht="12.75">
      <c r="A13" s="71">
        <v>3</v>
      </c>
      <c r="B13" s="53" t="s">
        <v>22</v>
      </c>
      <c r="C13" s="72">
        <v>45204</v>
      </c>
      <c r="D13" s="73">
        <v>44865</v>
      </c>
      <c r="E13" s="55"/>
      <c r="F13" s="74">
        <v>44865</v>
      </c>
      <c r="G13" s="74">
        <v>47415</v>
      </c>
      <c r="H13" s="75">
        <f t="shared" si="0"/>
        <v>105.68371782012704</v>
      </c>
      <c r="I13" s="56">
        <f t="shared" si="1"/>
        <v>104.8911600743297</v>
      </c>
      <c r="J13" s="57"/>
    </row>
    <row r="14" spans="1:10" ht="24">
      <c r="A14" s="71">
        <v>4</v>
      </c>
      <c r="B14" s="53" t="s">
        <v>23</v>
      </c>
      <c r="C14" s="72">
        <v>1412248</v>
      </c>
      <c r="D14" s="73">
        <v>1494450</v>
      </c>
      <c r="E14" s="55"/>
      <c r="F14" s="74">
        <v>1494450</v>
      </c>
      <c r="G14" s="74">
        <v>1596479</v>
      </c>
      <c r="H14" s="75">
        <f t="shared" si="0"/>
        <v>106.82719395095187</v>
      </c>
      <c r="I14" s="56">
        <f t="shared" si="1"/>
        <v>113.04523001625778</v>
      </c>
      <c r="J14" s="57"/>
    </row>
    <row r="15" spans="1:10" ht="12.75">
      <c r="A15" s="71">
        <v>5</v>
      </c>
      <c r="B15" s="53" t="s">
        <v>24</v>
      </c>
      <c r="C15" s="72">
        <v>618650</v>
      </c>
      <c r="D15" s="73">
        <v>600000</v>
      </c>
      <c r="E15" s="55">
        <f>F15-D15</f>
        <v>100000</v>
      </c>
      <c r="F15" s="74">
        <v>700000</v>
      </c>
      <c r="G15" s="74">
        <v>619731</v>
      </c>
      <c r="H15" s="76">
        <f t="shared" si="0"/>
        <v>88.533</v>
      </c>
      <c r="I15" s="56">
        <f t="shared" si="1"/>
        <v>100.17473531075728</v>
      </c>
      <c r="J15" s="57"/>
    </row>
    <row r="16" spans="1:10" ht="23.25">
      <c r="A16" s="77" t="s">
        <v>25</v>
      </c>
      <c r="B16" s="78" t="s">
        <v>26</v>
      </c>
      <c r="C16" s="79">
        <f>SUM(C17:C21)</f>
        <v>9505807</v>
      </c>
      <c r="D16" s="80">
        <f>SUM(D17:D21)</f>
        <v>10308291</v>
      </c>
      <c r="E16" s="81"/>
      <c r="F16" s="82">
        <f>SUM(F17:F21)</f>
        <v>10308291</v>
      </c>
      <c r="G16" s="82">
        <f>SUM(G17:G21)</f>
        <v>10228678</v>
      </c>
      <c r="H16" s="83">
        <f t="shared" si="0"/>
        <v>99.22767993259018</v>
      </c>
      <c r="I16" s="84">
        <f t="shared" si="1"/>
        <v>107.60452005810764</v>
      </c>
      <c r="J16" s="85">
        <f>G16/$G$60*100</f>
        <v>3.0260315421045147</v>
      </c>
    </row>
    <row r="17" spans="1:10" ht="12.75">
      <c r="A17" s="71">
        <v>1</v>
      </c>
      <c r="B17" s="53" t="s">
        <v>20</v>
      </c>
      <c r="C17" s="72">
        <v>8066385</v>
      </c>
      <c r="D17" s="73">
        <v>8668999</v>
      </c>
      <c r="E17" s="55"/>
      <c r="F17" s="74">
        <v>8668999</v>
      </c>
      <c r="G17" s="74">
        <v>8630711</v>
      </c>
      <c r="H17" s="76">
        <f t="shared" si="0"/>
        <v>99.55833424366527</v>
      </c>
      <c r="I17" s="56">
        <f t="shared" si="1"/>
        <v>106.99602114206056</v>
      </c>
      <c r="J17" s="57"/>
    </row>
    <row r="18" spans="1:10" ht="12.75">
      <c r="A18" s="71">
        <v>2</v>
      </c>
      <c r="B18" s="53" t="s">
        <v>21</v>
      </c>
      <c r="C18" s="72">
        <v>616601</v>
      </c>
      <c r="D18" s="73">
        <v>689930</v>
      </c>
      <c r="E18" s="55"/>
      <c r="F18" s="74">
        <v>689930</v>
      </c>
      <c r="G18" s="74">
        <v>728634</v>
      </c>
      <c r="H18" s="76">
        <f t="shared" si="0"/>
        <v>105.60984447697592</v>
      </c>
      <c r="I18" s="56">
        <f t="shared" si="1"/>
        <v>118.16944831422589</v>
      </c>
      <c r="J18" s="86"/>
    </row>
    <row r="19" spans="1:10" ht="12.75">
      <c r="A19" s="71">
        <v>3</v>
      </c>
      <c r="B19" s="53" t="s">
        <v>27</v>
      </c>
      <c r="C19" s="72">
        <v>221</v>
      </c>
      <c r="D19" s="73">
        <v>262</v>
      </c>
      <c r="E19" s="55"/>
      <c r="F19" s="74">
        <v>262</v>
      </c>
      <c r="G19" s="74">
        <v>236</v>
      </c>
      <c r="H19" s="76">
        <f t="shared" si="0"/>
        <v>90.07633587786259</v>
      </c>
      <c r="I19" s="56">
        <f t="shared" si="1"/>
        <v>106.78733031674209</v>
      </c>
      <c r="J19" s="57"/>
    </row>
    <row r="20" spans="1:10" ht="24">
      <c r="A20" s="71">
        <v>4</v>
      </c>
      <c r="B20" s="53" t="s">
        <v>23</v>
      </c>
      <c r="C20" s="72">
        <v>658560</v>
      </c>
      <c r="D20" s="73">
        <v>749100</v>
      </c>
      <c r="E20" s="55"/>
      <c r="F20" s="74">
        <v>749100</v>
      </c>
      <c r="G20" s="74">
        <v>723859</v>
      </c>
      <c r="H20" s="76">
        <f t="shared" si="0"/>
        <v>96.63048992123882</v>
      </c>
      <c r="I20" s="56">
        <f t="shared" si="1"/>
        <v>109.91542152575316</v>
      </c>
      <c r="J20" s="57"/>
    </row>
    <row r="21" spans="1:10" ht="12.75">
      <c r="A21" s="71">
        <v>5</v>
      </c>
      <c r="B21" s="53" t="s">
        <v>24</v>
      </c>
      <c r="C21" s="72">
        <v>164040</v>
      </c>
      <c r="D21" s="73">
        <v>200000</v>
      </c>
      <c r="E21" s="55"/>
      <c r="F21" s="74">
        <v>200000</v>
      </c>
      <c r="G21" s="74">
        <v>145238</v>
      </c>
      <c r="H21" s="76">
        <f t="shared" si="0"/>
        <v>72.619</v>
      </c>
      <c r="I21" s="56">
        <f t="shared" si="1"/>
        <v>88.53816142404291</v>
      </c>
      <c r="J21" s="86"/>
    </row>
    <row r="22" spans="1:10" ht="27.75" customHeight="1">
      <c r="A22" s="87" t="s">
        <v>28</v>
      </c>
      <c r="B22" s="78" t="s">
        <v>29</v>
      </c>
      <c r="C22" s="88">
        <f>SUM(C23:C26)</f>
        <v>7888891</v>
      </c>
      <c r="D22" s="89">
        <f>SUM(D23:D26)</f>
        <v>7710000</v>
      </c>
      <c r="E22" s="90">
        <f>F22-D22</f>
        <v>-850000</v>
      </c>
      <c r="F22" s="90">
        <f>SUM(F23:F26)</f>
        <v>6860000</v>
      </c>
      <c r="G22" s="90">
        <f>SUM(G23:G26)</f>
        <v>6998509</v>
      </c>
      <c r="H22" s="91">
        <f t="shared" si="0"/>
        <v>102.01908163265306</v>
      </c>
      <c r="I22" s="84">
        <f t="shared" si="1"/>
        <v>88.71347062597265</v>
      </c>
      <c r="J22" s="85">
        <f>G22/$G$60*100</f>
        <v>2.0704248370808354</v>
      </c>
    </row>
    <row r="23" spans="1:10" ht="14.25" customHeight="1">
      <c r="A23" s="71">
        <v>1</v>
      </c>
      <c r="B23" s="53" t="s">
        <v>30</v>
      </c>
      <c r="C23" s="72">
        <v>613317</v>
      </c>
      <c r="D23" s="73">
        <v>450000</v>
      </c>
      <c r="E23" s="55">
        <f>F23-D23</f>
        <v>150000</v>
      </c>
      <c r="F23" s="55">
        <v>600000</v>
      </c>
      <c r="G23" s="74">
        <v>1061441</v>
      </c>
      <c r="H23" s="76">
        <f t="shared" si="0"/>
        <v>176.90683333333334</v>
      </c>
      <c r="I23" s="56">
        <f t="shared" si="1"/>
        <v>173.06564142197266</v>
      </c>
      <c r="J23" s="57"/>
    </row>
    <row r="24" spans="1:10" ht="26.25" customHeight="1">
      <c r="A24" s="71">
        <v>2</v>
      </c>
      <c r="B24" s="53" t="s">
        <v>31</v>
      </c>
      <c r="C24" s="72">
        <v>476707</v>
      </c>
      <c r="D24" s="73">
        <v>460000</v>
      </c>
      <c r="E24" s="55"/>
      <c r="F24" s="74">
        <v>460000</v>
      </c>
      <c r="G24" s="74">
        <v>455701</v>
      </c>
      <c r="H24" s="76">
        <f t="shared" si="0"/>
        <v>99.06543478260869</v>
      </c>
      <c r="I24" s="56">
        <f t="shared" si="1"/>
        <v>95.59351970917146</v>
      </c>
      <c r="J24" s="57"/>
    </row>
    <row r="25" spans="1:10" s="92" customFormat="1" ht="24">
      <c r="A25" s="71">
        <v>3</v>
      </c>
      <c r="B25" s="53" t="s">
        <v>32</v>
      </c>
      <c r="C25" s="72">
        <v>308958</v>
      </c>
      <c r="D25" s="73">
        <v>400000</v>
      </c>
      <c r="E25" s="55"/>
      <c r="F25" s="74">
        <v>400000</v>
      </c>
      <c r="G25" s="74">
        <v>369336</v>
      </c>
      <c r="H25" s="76">
        <f t="shared" si="0"/>
        <v>92.334</v>
      </c>
      <c r="I25" s="56">
        <f t="shared" si="1"/>
        <v>119.54246208222476</v>
      </c>
      <c r="J25" s="57"/>
    </row>
    <row r="26" spans="1:10" s="92" customFormat="1" ht="28.5" customHeight="1">
      <c r="A26" s="71">
        <v>4</v>
      </c>
      <c r="B26" s="53" t="s">
        <v>33</v>
      </c>
      <c r="C26" s="72">
        <v>6489909</v>
      </c>
      <c r="D26" s="73">
        <v>6400000</v>
      </c>
      <c r="E26" s="55">
        <f>F26-D26</f>
        <v>-1000000</v>
      </c>
      <c r="F26" s="74">
        <v>5400000</v>
      </c>
      <c r="G26" s="74">
        <v>5112031</v>
      </c>
      <c r="H26" s="76">
        <f t="shared" si="0"/>
        <v>94.66724074074074</v>
      </c>
      <c r="I26" s="56">
        <f t="shared" si="1"/>
        <v>78.76891648249614</v>
      </c>
      <c r="J26" s="57"/>
    </row>
    <row r="27" spans="1:10" ht="12.75">
      <c r="A27" s="93" t="s">
        <v>34</v>
      </c>
      <c r="B27" s="94" t="s">
        <v>35</v>
      </c>
      <c r="C27" s="95">
        <f>SUM(C30:C35)</f>
        <v>27102908</v>
      </c>
      <c r="D27" s="96">
        <f>SUM(D30:D35)</f>
        <v>27065000</v>
      </c>
      <c r="E27" s="97">
        <f>F27-D27</f>
        <v>2650000</v>
      </c>
      <c r="F27" s="97">
        <f>SUM(F30:F35)</f>
        <v>29715000</v>
      </c>
      <c r="G27" s="97">
        <f>SUM(G30:G35)</f>
        <v>22347692</v>
      </c>
      <c r="H27" s="98">
        <f t="shared" si="0"/>
        <v>75.20677099108195</v>
      </c>
      <c r="I27" s="99">
        <f t="shared" si="1"/>
        <v>82.45496018360834</v>
      </c>
      <c r="J27" s="100">
        <f>G27/$G$60*100</f>
        <v>6.61129628728529</v>
      </c>
    </row>
    <row r="28" spans="1:10" ht="12.75">
      <c r="A28" s="52"/>
      <c r="B28" s="53" t="s">
        <v>16</v>
      </c>
      <c r="C28" s="73">
        <f>C27-C29</f>
        <v>8285207</v>
      </c>
      <c r="D28" s="54">
        <f>D27-D29</f>
        <v>7065000</v>
      </c>
      <c r="E28" s="55">
        <f>F28-D28</f>
        <v>712100</v>
      </c>
      <c r="F28" s="55">
        <f>F27-F29</f>
        <v>7777100</v>
      </c>
      <c r="G28" s="55">
        <f>G27-G29</f>
        <v>8856477</v>
      </c>
      <c r="H28" s="101">
        <f t="shared" si="0"/>
        <v>113.8789137339111</v>
      </c>
      <c r="I28" s="56">
        <f t="shared" si="1"/>
        <v>106.89506007514356</v>
      </c>
      <c r="J28" s="57"/>
    </row>
    <row r="29" spans="1:10" ht="12.75">
      <c r="A29" s="52"/>
      <c r="B29" s="53" t="s">
        <v>17</v>
      </c>
      <c r="C29" s="73">
        <f>C30+C32</f>
        <v>18817701</v>
      </c>
      <c r="D29" s="54">
        <f>D30+D32</f>
        <v>20000000</v>
      </c>
      <c r="E29" s="55">
        <f>F29-D29</f>
        <v>1937900</v>
      </c>
      <c r="F29" s="55">
        <f>F30+F32</f>
        <v>21937900</v>
      </c>
      <c r="G29" s="55">
        <f>G30+G32</f>
        <v>13491215</v>
      </c>
      <c r="H29" s="101">
        <f t="shared" si="0"/>
        <v>61.49729463622315</v>
      </c>
      <c r="I29" s="56">
        <f t="shared" si="1"/>
        <v>71.69427870067656</v>
      </c>
      <c r="J29" s="57"/>
    </row>
    <row r="30" spans="1:10" ht="24">
      <c r="A30" s="71">
        <v>1</v>
      </c>
      <c r="B30" s="53" t="s">
        <v>36</v>
      </c>
      <c r="C30" s="72">
        <v>17845570</v>
      </c>
      <c r="D30" s="73">
        <v>19100000</v>
      </c>
      <c r="E30" s="55">
        <f>F30-D30</f>
        <v>1937900</v>
      </c>
      <c r="F30" s="74">
        <v>21037900</v>
      </c>
      <c r="G30" s="74">
        <v>12765883</v>
      </c>
      <c r="H30" s="76">
        <f t="shared" si="0"/>
        <v>60.680405363653215</v>
      </c>
      <c r="I30" s="56">
        <f t="shared" si="1"/>
        <v>71.5353054007241</v>
      </c>
      <c r="J30" s="57"/>
    </row>
    <row r="31" spans="1:10" ht="24">
      <c r="A31" s="71">
        <v>2</v>
      </c>
      <c r="B31" s="53" t="s">
        <v>37</v>
      </c>
      <c r="C31" s="72">
        <v>6276355</v>
      </c>
      <c r="D31" s="73">
        <v>5500000</v>
      </c>
      <c r="E31" s="55"/>
      <c r="F31" s="74">
        <v>5500000</v>
      </c>
      <c r="G31" s="74">
        <v>5978848</v>
      </c>
      <c r="H31" s="76">
        <f t="shared" si="0"/>
        <v>108.70632727272726</v>
      </c>
      <c r="I31" s="56">
        <f t="shared" si="1"/>
        <v>95.25987615423284</v>
      </c>
      <c r="J31" s="57"/>
    </row>
    <row r="32" spans="1:10" ht="12.75">
      <c r="A32" s="71">
        <v>3</v>
      </c>
      <c r="B32" s="53" t="s">
        <v>38</v>
      </c>
      <c r="C32" s="72">
        <v>972131</v>
      </c>
      <c r="D32" s="73">
        <v>900000</v>
      </c>
      <c r="E32" s="55"/>
      <c r="F32" s="74">
        <v>900000</v>
      </c>
      <c r="G32" s="74">
        <v>725332</v>
      </c>
      <c r="H32" s="76">
        <f t="shared" si="0"/>
        <v>80.59244444444444</v>
      </c>
      <c r="I32" s="56">
        <f t="shared" si="1"/>
        <v>74.61257793445533</v>
      </c>
      <c r="J32" s="57"/>
    </row>
    <row r="33" spans="1:10" ht="12.75">
      <c r="A33" s="71">
        <v>4</v>
      </c>
      <c r="B33" s="53" t="s">
        <v>39</v>
      </c>
      <c r="C33" s="72">
        <v>786162</v>
      </c>
      <c r="D33" s="73">
        <v>850000</v>
      </c>
      <c r="E33" s="55"/>
      <c r="F33" s="74">
        <v>850000</v>
      </c>
      <c r="G33" s="74">
        <v>959960</v>
      </c>
      <c r="H33" s="76">
        <f t="shared" si="0"/>
        <v>112.93647058823531</v>
      </c>
      <c r="I33" s="56">
        <f t="shared" si="1"/>
        <v>122.1071483994393</v>
      </c>
      <c r="J33" s="57"/>
    </row>
    <row r="34" spans="1:10" ht="24">
      <c r="A34" s="71">
        <v>5</v>
      </c>
      <c r="B34" s="53" t="s">
        <v>40</v>
      </c>
      <c r="C34" s="72">
        <v>126556</v>
      </c>
      <c r="D34" s="73">
        <v>120000</v>
      </c>
      <c r="E34" s="55"/>
      <c r="F34" s="74">
        <v>120000</v>
      </c>
      <c r="G34" s="74">
        <v>168682</v>
      </c>
      <c r="H34" s="76">
        <f t="shared" si="0"/>
        <v>140.56833333333333</v>
      </c>
      <c r="I34" s="56">
        <f t="shared" si="1"/>
        <v>133.28645026707545</v>
      </c>
      <c r="J34" s="57"/>
    </row>
    <row r="35" spans="1:10" ht="12.75">
      <c r="A35" s="102">
        <v>6</v>
      </c>
      <c r="B35" s="103" t="s">
        <v>41</v>
      </c>
      <c r="C35" s="104">
        <v>1096134</v>
      </c>
      <c r="D35" s="105">
        <v>595000</v>
      </c>
      <c r="E35" s="106">
        <f>F35-D35</f>
        <v>712100</v>
      </c>
      <c r="F35" s="107">
        <v>1307100</v>
      </c>
      <c r="G35" s="107">
        <v>1748987</v>
      </c>
      <c r="H35" s="108">
        <f t="shared" si="0"/>
        <v>133.8066712569811</v>
      </c>
      <c r="I35" s="109">
        <f t="shared" si="1"/>
        <v>159.55959764043448</v>
      </c>
      <c r="J35" s="110"/>
    </row>
    <row r="36" spans="1:10" ht="36.75" customHeight="1">
      <c r="A36" s="111" t="s">
        <v>42</v>
      </c>
      <c r="B36" s="112" t="s">
        <v>43</v>
      </c>
      <c r="C36" s="113">
        <f>SUM(C37:C38)</f>
        <v>103005637</v>
      </c>
      <c r="D36" s="114">
        <f>SUM(D37:D38)</f>
        <v>111185007</v>
      </c>
      <c r="E36" s="115">
        <f>SUM(E37:E38)</f>
        <v>-3473</v>
      </c>
      <c r="F36" s="115">
        <f>SUM(F37:F38)</f>
        <v>111181534</v>
      </c>
      <c r="G36" s="115">
        <f>SUM(G37:G38)</f>
        <v>101838072</v>
      </c>
      <c r="H36" s="116">
        <f t="shared" si="0"/>
        <v>91.5962105721621</v>
      </c>
      <c r="I36" s="117">
        <f t="shared" si="1"/>
        <v>98.86650378172993</v>
      </c>
      <c r="J36" s="118">
        <f>G36/$G$60*100</f>
        <v>30.12757054813052</v>
      </c>
    </row>
    <row r="37" spans="1:10" ht="24">
      <c r="A37" s="119">
        <v>1</v>
      </c>
      <c r="B37" s="120" t="s">
        <v>44</v>
      </c>
      <c r="C37" s="72">
        <v>97544300</v>
      </c>
      <c r="D37" s="121">
        <v>106081007</v>
      </c>
      <c r="E37" s="122">
        <f aca="true" t="shared" si="2" ref="E37:E60">F37-D37</f>
        <v>-3473</v>
      </c>
      <c r="F37" s="122">
        <v>106077534</v>
      </c>
      <c r="G37" s="122">
        <v>96424907</v>
      </c>
      <c r="H37" s="123">
        <f t="shared" si="0"/>
        <v>90.90040403842721</v>
      </c>
      <c r="I37" s="124">
        <f t="shared" si="1"/>
        <v>98.85242602591848</v>
      </c>
      <c r="J37" s="125"/>
    </row>
    <row r="38" spans="1:10" ht="24">
      <c r="A38" s="126">
        <v>2</v>
      </c>
      <c r="B38" s="127" t="s">
        <v>45</v>
      </c>
      <c r="C38" s="104">
        <v>5461337</v>
      </c>
      <c r="D38" s="128">
        <v>5104000</v>
      </c>
      <c r="E38" s="106"/>
      <c r="F38" s="106">
        <v>5104000</v>
      </c>
      <c r="G38" s="106">
        <v>5413165</v>
      </c>
      <c r="H38" s="129">
        <f t="shared" si="0"/>
        <v>106.0573079937304</v>
      </c>
      <c r="I38" s="109">
        <f t="shared" si="1"/>
        <v>99.11794492813756</v>
      </c>
      <c r="J38" s="110"/>
    </row>
    <row r="39" spans="1:10" ht="15" customHeight="1">
      <c r="A39" s="130" t="s">
        <v>46</v>
      </c>
      <c r="B39" s="131" t="s">
        <v>47</v>
      </c>
      <c r="C39" s="132">
        <v>16703845</v>
      </c>
      <c r="D39" s="133">
        <v>13990115</v>
      </c>
      <c r="E39" s="134">
        <f t="shared" si="2"/>
        <v>1855394</v>
      </c>
      <c r="F39" s="134">
        <v>15845509</v>
      </c>
      <c r="G39" s="134">
        <v>16641162</v>
      </c>
      <c r="H39" s="135">
        <f t="shared" si="0"/>
        <v>105.02131550333915</v>
      </c>
      <c r="I39" s="136">
        <f t="shared" si="1"/>
        <v>99.62473909450189</v>
      </c>
      <c r="J39" s="137">
        <f>G39/$G$60*100</f>
        <v>4.923087920967993</v>
      </c>
    </row>
    <row r="40" spans="1:10" ht="12.75">
      <c r="A40" s="52"/>
      <c r="B40" s="53" t="s">
        <v>16</v>
      </c>
      <c r="C40" s="73">
        <f>C39-C41</f>
        <v>16327275</v>
      </c>
      <c r="D40" s="54">
        <v>13990115</v>
      </c>
      <c r="E40" s="138">
        <f t="shared" si="2"/>
        <v>1847089</v>
      </c>
      <c r="F40" s="55">
        <f>F39-F41</f>
        <v>15837204</v>
      </c>
      <c r="G40" s="55">
        <f>G39-G41</f>
        <v>16523963</v>
      </c>
      <c r="H40" s="101">
        <f t="shared" si="0"/>
        <v>104.3363651816318</v>
      </c>
      <c r="I40" s="56">
        <f t="shared" si="1"/>
        <v>101.2046590750753</v>
      </c>
      <c r="J40" s="57"/>
    </row>
    <row r="41" spans="1:10" ht="13.5" thickBot="1">
      <c r="A41" s="58"/>
      <c r="B41" s="59" t="s">
        <v>17</v>
      </c>
      <c r="C41" s="139">
        <v>376570</v>
      </c>
      <c r="D41" s="60"/>
      <c r="E41" s="140">
        <f t="shared" si="2"/>
        <v>8305</v>
      </c>
      <c r="F41" s="61">
        <v>8305</v>
      </c>
      <c r="G41" s="61">
        <v>117199</v>
      </c>
      <c r="H41" s="141">
        <f t="shared" si="0"/>
        <v>1411.1860325105358</v>
      </c>
      <c r="I41" s="62">
        <f t="shared" si="1"/>
        <v>31.122766019597947</v>
      </c>
      <c r="J41" s="63"/>
    </row>
    <row r="42" spans="1:10" ht="22.5" customHeight="1" thickBot="1" thickTop="1">
      <c r="A42" s="142" t="s">
        <v>48</v>
      </c>
      <c r="B42" s="143" t="s">
        <v>49</v>
      </c>
      <c r="C42" s="144">
        <f>SUM(C43:C45)</f>
        <v>90966540</v>
      </c>
      <c r="D42" s="145">
        <f>SUM(D43:D45)</f>
        <v>99676339</v>
      </c>
      <c r="E42" s="146">
        <f t="shared" si="2"/>
        <v>2099143</v>
      </c>
      <c r="F42" s="146">
        <f>SUM(F43:F45)</f>
        <v>101775482</v>
      </c>
      <c r="G42" s="146">
        <f>SUM(G43:G45)</f>
        <v>101775482</v>
      </c>
      <c r="H42" s="147">
        <f t="shared" si="0"/>
        <v>100</v>
      </c>
      <c r="I42" s="148">
        <f t="shared" si="1"/>
        <v>111.88232728209735</v>
      </c>
      <c r="J42" s="149">
        <f>G42/$G$60*100</f>
        <v>30.109054048322793</v>
      </c>
    </row>
    <row r="43" spans="1:10" ht="13.5" thickTop="1">
      <c r="A43" s="71">
        <v>1</v>
      </c>
      <c r="B43" s="53" t="s">
        <v>50</v>
      </c>
      <c r="C43" s="72">
        <v>84278363</v>
      </c>
      <c r="D43" s="54">
        <v>92183401</v>
      </c>
      <c r="E43" s="55">
        <f t="shared" si="2"/>
        <v>2101262</v>
      </c>
      <c r="F43" s="55">
        <v>94284663</v>
      </c>
      <c r="G43" s="55">
        <v>94284663</v>
      </c>
      <c r="H43" s="101">
        <f t="shared" si="0"/>
        <v>100</v>
      </c>
      <c r="I43" s="56">
        <f t="shared" si="1"/>
        <v>111.87291689564498</v>
      </c>
      <c r="J43" s="57"/>
    </row>
    <row r="44" spans="1:10" ht="14.25" customHeight="1">
      <c r="A44" s="71">
        <v>2</v>
      </c>
      <c r="B44" s="53" t="s">
        <v>51</v>
      </c>
      <c r="C44" s="72">
        <v>1289509</v>
      </c>
      <c r="D44" s="54"/>
      <c r="E44" s="55"/>
      <c r="F44" s="55"/>
      <c r="G44" s="55"/>
      <c r="H44" s="101"/>
      <c r="I44" s="56"/>
      <c r="J44" s="57"/>
    </row>
    <row r="45" spans="1:10" ht="13.5" thickBot="1">
      <c r="A45" s="71">
        <v>3</v>
      </c>
      <c r="B45" s="53" t="s">
        <v>52</v>
      </c>
      <c r="C45" s="72">
        <v>5398668</v>
      </c>
      <c r="D45" s="54">
        <v>7492938</v>
      </c>
      <c r="E45" s="55">
        <f t="shared" si="2"/>
        <v>-2119</v>
      </c>
      <c r="F45" s="55">
        <v>7490819</v>
      </c>
      <c r="G45" s="55">
        <v>7490819</v>
      </c>
      <c r="H45" s="101">
        <f aca="true" t="shared" si="3" ref="H45:H71">G45/F45*100</f>
        <v>100</v>
      </c>
      <c r="I45" s="56">
        <f aca="true" t="shared" si="4" ref="I45:I58">G45/C45*100</f>
        <v>138.75309613408345</v>
      </c>
      <c r="J45" s="57"/>
    </row>
    <row r="46" spans="1:10" ht="15.75" customHeight="1" thickTop="1">
      <c r="A46" s="45" t="s">
        <v>53</v>
      </c>
      <c r="B46" s="46" t="s">
        <v>54</v>
      </c>
      <c r="C46" s="150">
        <v>10838840</v>
      </c>
      <c r="D46" s="48">
        <f>SUM(D47:D48)</f>
        <v>7763514</v>
      </c>
      <c r="E46" s="49">
        <f t="shared" si="2"/>
        <v>-4066428</v>
      </c>
      <c r="F46" s="49">
        <v>3697086</v>
      </c>
      <c r="G46" s="49">
        <v>2710742</v>
      </c>
      <c r="H46" s="151">
        <f t="shared" si="3"/>
        <v>73.32104257244761</v>
      </c>
      <c r="I46" s="50">
        <f t="shared" si="4"/>
        <v>25.00952131408896</v>
      </c>
      <c r="J46" s="51">
        <f>G46/$G$60*100</f>
        <v>0.801940465278844</v>
      </c>
    </row>
    <row r="47" spans="1:10" ht="12.75">
      <c r="A47" s="52"/>
      <c r="B47" s="53" t="s">
        <v>16</v>
      </c>
      <c r="C47" s="73">
        <v>1740924</v>
      </c>
      <c r="D47" s="54">
        <v>1339435</v>
      </c>
      <c r="E47" s="55">
        <f t="shared" si="2"/>
        <v>2145151</v>
      </c>
      <c r="F47" s="55">
        <v>3484586</v>
      </c>
      <c r="G47" s="55">
        <v>2694991</v>
      </c>
      <c r="H47" s="56">
        <f t="shared" si="3"/>
        <v>77.34034975747478</v>
      </c>
      <c r="I47" s="56">
        <f t="shared" si="4"/>
        <v>154.80233485206708</v>
      </c>
      <c r="J47" s="57"/>
    </row>
    <row r="48" spans="1:10" ht="12.75">
      <c r="A48" s="52"/>
      <c r="B48" s="53" t="s">
        <v>55</v>
      </c>
      <c r="C48" s="73">
        <v>9097916</v>
      </c>
      <c r="D48" s="54">
        <v>6424079</v>
      </c>
      <c r="E48" s="55">
        <f t="shared" si="2"/>
        <v>-6211579</v>
      </c>
      <c r="F48" s="55">
        <v>212500</v>
      </c>
      <c r="G48" s="55">
        <v>15751</v>
      </c>
      <c r="H48" s="56">
        <f t="shared" si="3"/>
        <v>7.4122352941176475</v>
      </c>
      <c r="I48" s="56">
        <f t="shared" si="4"/>
        <v>0.17312756020169895</v>
      </c>
      <c r="J48" s="57"/>
    </row>
    <row r="49" spans="1:10" s="159" customFormat="1" ht="24.75" thickBot="1">
      <c r="A49" s="152"/>
      <c r="B49" s="153" t="s">
        <v>56</v>
      </c>
      <c r="C49" s="154">
        <v>1515988</v>
      </c>
      <c r="D49" s="155"/>
      <c r="E49" s="156"/>
      <c r="F49" s="156"/>
      <c r="G49" s="156"/>
      <c r="H49" s="157"/>
      <c r="I49" s="157"/>
      <c r="J49" s="158"/>
    </row>
    <row r="50" spans="1:10" ht="20.25" customHeight="1" thickBot="1" thickTop="1">
      <c r="A50" s="142" t="s">
        <v>57</v>
      </c>
      <c r="B50" s="143" t="s">
        <v>58</v>
      </c>
      <c r="C50" s="160">
        <f>C51+C54+C57</f>
        <v>38667563</v>
      </c>
      <c r="D50" s="145">
        <f>D51+D54+D57</f>
        <v>42677149</v>
      </c>
      <c r="E50" s="146">
        <f t="shared" si="2"/>
        <v>-2919884</v>
      </c>
      <c r="F50" s="146">
        <f>F51+F54+F57</f>
        <v>39757265</v>
      </c>
      <c r="G50" s="146">
        <f>G51+G54+G57</f>
        <v>40138194</v>
      </c>
      <c r="H50" s="147">
        <f t="shared" si="3"/>
        <v>100.95813683360764</v>
      </c>
      <c r="I50" s="148">
        <f t="shared" si="4"/>
        <v>103.8032678707991</v>
      </c>
      <c r="J50" s="149">
        <f>G50/$G$60*100</f>
        <v>11.874402643930154</v>
      </c>
    </row>
    <row r="51" spans="1:10" ht="13.5" thickTop="1">
      <c r="A51" s="161">
        <v>1</v>
      </c>
      <c r="B51" s="162" t="s">
        <v>59</v>
      </c>
      <c r="C51" s="163">
        <v>8688212</v>
      </c>
      <c r="D51" s="164">
        <v>10962772</v>
      </c>
      <c r="E51" s="165">
        <f t="shared" si="2"/>
        <v>-667625</v>
      </c>
      <c r="F51" s="165">
        <v>10295147</v>
      </c>
      <c r="G51" s="165">
        <v>10746640</v>
      </c>
      <c r="H51" s="166">
        <f t="shared" si="3"/>
        <v>104.3854934757124</v>
      </c>
      <c r="I51" s="167">
        <f t="shared" si="4"/>
        <v>123.69219351461498</v>
      </c>
      <c r="J51" s="168"/>
    </row>
    <row r="52" spans="1:10" ht="12.75">
      <c r="A52" s="52"/>
      <c r="B52" s="169" t="s">
        <v>16</v>
      </c>
      <c r="C52" s="170">
        <f>C51-C53</f>
        <v>7307787</v>
      </c>
      <c r="D52" s="171">
        <v>5330772</v>
      </c>
      <c r="E52" s="172">
        <f t="shared" si="2"/>
        <v>2933375</v>
      </c>
      <c r="F52" s="172">
        <f>F51-F53</f>
        <v>8264147</v>
      </c>
      <c r="G52" s="172">
        <f>G51-G53</f>
        <v>8027131</v>
      </c>
      <c r="H52" s="173">
        <f t="shared" si="3"/>
        <v>97.13199680499392</v>
      </c>
      <c r="I52" s="174">
        <f t="shared" si="4"/>
        <v>109.843527185453</v>
      </c>
      <c r="J52" s="57"/>
    </row>
    <row r="53" spans="1:10" ht="12.75">
      <c r="A53" s="52"/>
      <c r="B53" s="169" t="s">
        <v>60</v>
      </c>
      <c r="C53" s="170">
        <v>1380425</v>
      </c>
      <c r="D53" s="171">
        <v>5632000</v>
      </c>
      <c r="E53" s="172">
        <f t="shared" si="2"/>
        <v>-3601000</v>
      </c>
      <c r="F53" s="172">
        <v>2031000</v>
      </c>
      <c r="G53" s="172">
        <v>2719509</v>
      </c>
      <c r="H53" s="173">
        <f t="shared" si="3"/>
        <v>133.9</v>
      </c>
      <c r="I53" s="174">
        <f t="shared" si="4"/>
        <v>197.0051976746292</v>
      </c>
      <c r="J53" s="57"/>
    </row>
    <row r="54" spans="1:10" s="177" customFormat="1" ht="24">
      <c r="A54" s="175">
        <v>2</v>
      </c>
      <c r="B54" s="176" t="s">
        <v>61</v>
      </c>
      <c r="C54" s="72">
        <v>29853955</v>
      </c>
      <c r="D54" s="54">
        <v>31692277</v>
      </c>
      <c r="E54" s="55">
        <f t="shared" si="2"/>
        <v>-2377829</v>
      </c>
      <c r="F54" s="55">
        <v>29314448</v>
      </c>
      <c r="G54" s="55">
        <v>29248905</v>
      </c>
      <c r="H54" s="101">
        <f t="shared" si="3"/>
        <v>99.7764140058172</v>
      </c>
      <c r="I54" s="56">
        <f t="shared" si="4"/>
        <v>97.97330035501159</v>
      </c>
      <c r="J54" s="57"/>
    </row>
    <row r="55" spans="1:10" ht="12.75">
      <c r="A55" s="52"/>
      <c r="B55" s="178" t="s">
        <v>16</v>
      </c>
      <c r="C55" s="170">
        <v>28636287</v>
      </c>
      <c r="D55" s="171">
        <v>31634277</v>
      </c>
      <c r="E55" s="172">
        <f t="shared" si="2"/>
        <v>-2858014</v>
      </c>
      <c r="F55" s="172">
        <v>28776263</v>
      </c>
      <c r="G55" s="172">
        <f>G54-G56</f>
        <v>28710720</v>
      </c>
      <c r="H55" s="173">
        <f t="shared" si="3"/>
        <v>99.77223241252695</v>
      </c>
      <c r="I55" s="174">
        <f t="shared" si="4"/>
        <v>100.25992545751478</v>
      </c>
      <c r="J55" s="57"/>
    </row>
    <row r="56" spans="1:10" ht="12.75">
      <c r="A56" s="52"/>
      <c r="B56" s="178" t="s">
        <v>60</v>
      </c>
      <c r="C56" s="170">
        <v>1217668</v>
      </c>
      <c r="D56" s="171">
        <v>58000</v>
      </c>
      <c r="E56" s="172">
        <f t="shared" si="2"/>
        <v>480185</v>
      </c>
      <c r="F56" s="172">
        <v>538185</v>
      </c>
      <c r="G56" s="172">
        <v>538185</v>
      </c>
      <c r="H56" s="173">
        <f t="shared" si="3"/>
        <v>100</v>
      </c>
      <c r="I56" s="174">
        <f t="shared" si="4"/>
        <v>44.198007995611285</v>
      </c>
      <c r="J56" s="57"/>
    </row>
    <row r="57" spans="1:10" ht="39.75" customHeight="1">
      <c r="A57" s="175">
        <v>3</v>
      </c>
      <c r="B57" s="176" t="s">
        <v>62</v>
      </c>
      <c r="C57" s="72">
        <v>125396</v>
      </c>
      <c r="D57" s="54">
        <v>22100</v>
      </c>
      <c r="E57" s="55">
        <f t="shared" si="2"/>
        <v>125570</v>
      </c>
      <c r="F57" s="55">
        <v>147670</v>
      </c>
      <c r="G57" s="55">
        <v>142649</v>
      </c>
      <c r="H57" s="101">
        <f t="shared" si="3"/>
        <v>96.59985101916435</v>
      </c>
      <c r="I57" s="56">
        <f t="shared" si="4"/>
        <v>113.75881208332004</v>
      </c>
      <c r="J57" s="57"/>
    </row>
    <row r="58" spans="1:10" ht="12.75">
      <c r="A58" s="52"/>
      <c r="B58" s="169" t="s">
        <v>16</v>
      </c>
      <c r="C58" s="170">
        <v>125396</v>
      </c>
      <c r="D58" s="171">
        <v>22100</v>
      </c>
      <c r="E58" s="172">
        <f t="shared" si="2"/>
        <v>57570</v>
      </c>
      <c r="F58" s="172">
        <v>79670</v>
      </c>
      <c r="G58" s="172">
        <v>74649</v>
      </c>
      <c r="H58" s="173">
        <f t="shared" si="3"/>
        <v>93.69775323208233</v>
      </c>
      <c r="I58" s="174">
        <f t="shared" si="4"/>
        <v>59.53060703690708</v>
      </c>
      <c r="J58" s="57"/>
    </row>
    <row r="59" spans="1:10" ht="13.5" thickBot="1">
      <c r="A59" s="58"/>
      <c r="B59" s="179" t="s">
        <v>60</v>
      </c>
      <c r="C59" s="180"/>
      <c r="D59" s="181"/>
      <c r="E59" s="172">
        <f t="shared" si="2"/>
        <v>68000</v>
      </c>
      <c r="F59" s="182">
        <v>68000</v>
      </c>
      <c r="G59" s="182">
        <v>68000</v>
      </c>
      <c r="H59" s="173">
        <f t="shared" si="3"/>
        <v>100</v>
      </c>
      <c r="I59" s="174"/>
      <c r="J59" s="63"/>
    </row>
    <row r="60" spans="1:10" ht="28.5" customHeight="1" thickTop="1">
      <c r="A60" s="183" t="s">
        <v>63</v>
      </c>
      <c r="B60" s="184"/>
      <c r="C60" s="185">
        <f>C7+C42+C46+C50</f>
        <v>334047458</v>
      </c>
      <c r="D60" s="186">
        <f>D7+D42+D46+D50</f>
        <v>351510313</v>
      </c>
      <c r="E60" s="187">
        <f t="shared" si="2"/>
        <v>864752</v>
      </c>
      <c r="F60" s="187">
        <f>F7+F42+F46+F50</f>
        <v>352375065</v>
      </c>
      <c r="G60" s="187">
        <f>G7+G42+G46+G50</f>
        <v>338022848</v>
      </c>
      <c r="H60" s="151">
        <f t="shared" si="3"/>
        <v>95.92700550477373</v>
      </c>
      <c r="I60" s="50">
        <f aca="true" t="shared" si="5" ref="I60:I71">G60/C60*100</f>
        <v>101.19006743047869</v>
      </c>
      <c r="J60" s="51">
        <f>G60/G60*100</f>
        <v>100</v>
      </c>
    </row>
    <row r="61" spans="1:10" s="193" customFormat="1" ht="12.75">
      <c r="A61" s="188" t="s">
        <v>16</v>
      </c>
      <c r="B61" s="189"/>
      <c r="C61" s="190">
        <f>C60-C62</f>
        <v>303157178</v>
      </c>
      <c r="D61" s="191">
        <f>D60-D62</f>
        <v>319396234</v>
      </c>
      <c r="E61" s="192">
        <f>E60-E62</f>
        <v>8182941</v>
      </c>
      <c r="F61" s="192">
        <f>F60-F62</f>
        <v>327579175</v>
      </c>
      <c r="G61" s="192">
        <f>G60-G62</f>
        <v>321072989</v>
      </c>
      <c r="H61" s="135">
        <f t="shared" si="3"/>
        <v>98.01385848169377</v>
      </c>
      <c r="I61" s="136">
        <f t="shared" si="5"/>
        <v>105.90974329494517</v>
      </c>
      <c r="J61" s="137"/>
    </row>
    <row r="62" spans="1:10" s="193" customFormat="1" ht="13.5" thickBot="1">
      <c r="A62" s="194" t="s">
        <v>17</v>
      </c>
      <c r="B62" s="195"/>
      <c r="C62" s="196">
        <f>C9+C48+C53+C56</f>
        <v>30890280</v>
      </c>
      <c r="D62" s="197">
        <f>D9+D48+D53+D56</f>
        <v>32114079</v>
      </c>
      <c r="E62" s="198">
        <f aca="true" t="shared" si="6" ref="E62:E71">F62-D62</f>
        <v>-7318189</v>
      </c>
      <c r="F62" s="198">
        <f>F9+F48+F53+F56+F59</f>
        <v>24795890</v>
      </c>
      <c r="G62" s="198">
        <f>G9+G48+G53+G56+G59</f>
        <v>16949859</v>
      </c>
      <c r="H62" s="199">
        <f t="shared" si="3"/>
        <v>68.35753425265236</v>
      </c>
      <c r="I62" s="200">
        <f t="shared" si="5"/>
        <v>54.87117306803305</v>
      </c>
      <c r="J62" s="201"/>
    </row>
    <row r="63" spans="1:10" s="177" customFormat="1" ht="21" customHeight="1" thickTop="1">
      <c r="A63" s="202" t="s">
        <v>64</v>
      </c>
      <c r="B63" s="203"/>
      <c r="C63" s="204">
        <v>302552119</v>
      </c>
      <c r="D63" s="48">
        <f>D60-D66-D69</f>
        <v>319795936</v>
      </c>
      <c r="E63" s="49">
        <f t="shared" si="6"/>
        <v>3117011</v>
      </c>
      <c r="F63" s="49">
        <f aca="true" t="shared" si="7" ref="F63:G65">F60-F66-F69</f>
        <v>322912947</v>
      </c>
      <c r="G63" s="49">
        <f t="shared" si="7"/>
        <v>308631294</v>
      </c>
      <c r="H63" s="135">
        <f t="shared" si="3"/>
        <v>95.57724360925052</v>
      </c>
      <c r="I63" s="136">
        <f t="shared" si="5"/>
        <v>102.00929843760242</v>
      </c>
      <c r="J63" s="51">
        <f>G63/G60*100</f>
        <v>91.30486173526353</v>
      </c>
    </row>
    <row r="64" spans="1:10" ht="12.75">
      <c r="A64" s="205" t="s">
        <v>16</v>
      </c>
      <c r="B64" s="206"/>
      <c r="C64" s="207">
        <f>C61-C67-C70</f>
        <v>274395495</v>
      </c>
      <c r="D64" s="54">
        <f>D61-D67-D70</f>
        <v>287739857</v>
      </c>
      <c r="E64" s="55">
        <f t="shared" si="6"/>
        <v>10983385</v>
      </c>
      <c r="F64" s="55">
        <f t="shared" si="7"/>
        <v>298723242</v>
      </c>
      <c r="G64" s="55">
        <f t="shared" si="7"/>
        <v>292287620</v>
      </c>
      <c r="H64" s="101">
        <f t="shared" si="3"/>
        <v>97.84562394378405</v>
      </c>
      <c r="I64" s="56">
        <f t="shared" si="5"/>
        <v>106.5205607694106</v>
      </c>
      <c r="J64" s="57"/>
    </row>
    <row r="65" spans="1:10" ht="12.75">
      <c r="A65" s="205" t="s">
        <v>17</v>
      </c>
      <c r="B65" s="206"/>
      <c r="C65" s="207">
        <f>C62-C68-C71</f>
        <v>28156624</v>
      </c>
      <c r="D65" s="54">
        <f>D62-D68-D71</f>
        <v>32056079</v>
      </c>
      <c r="E65" s="55">
        <f t="shared" si="6"/>
        <v>-7866374</v>
      </c>
      <c r="F65" s="55">
        <f t="shared" si="7"/>
        <v>24189705</v>
      </c>
      <c r="G65" s="55">
        <f t="shared" si="7"/>
        <v>16343674</v>
      </c>
      <c r="H65" s="129">
        <f t="shared" si="3"/>
        <v>67.56458584344041</v>
      </c>
      <c r="I65" s="109">
        <f t="shared" si="5"/>
        <v>58.04557392960179</v>
      </c>
      <c r="J65" s="57"/>
    </row>
    <row r="66" spans="1:10" s="213" customFormat="1" ht="21.75" customHeight="1">
      <c r="A66" s="208" t="s">
        <v>65</v>
      </c>
      <c r="B66" s="209"/>
      <c r="C66" s="210">
        <v>29853955</v>
      </c>
      <c r="D66" s="211">
        <f>SUM(D67:D68)</f>
        <v>31692277</v>
      </c>
      <c r="E66" s="212">
        <f t="shared" si="6"/>
        <v>-2377829</v>
      </c>
      <c r="F66" s="212">
        <f aca="true" t="shared" si="8" ref="F66:G71">F54</f>
        <v>29314448</v>
      </c>
      <c r="G66" s="212">
        <f t="shared" si="8"/>
        <v>29248905</v>
      </c>
      <c r="H66" s="98">
        <f t="shared" si="3"/>
        <v>99.7764140058172</v>
      </c>
      <c r="I66" s="99">
        <f t="shared" si="5"/>
        <v>97.97330035501159</v>
      </c>
      <c r="J66" s="100">
        <v>8.6</v>
      </c>
    </row>
    <row r="67" spans="1:10" ht="12.75" customHeight="1">
      <c r="A67" s="205" t="s">
        <v>16</v>
      </c>
      <c r="B67" s="206"/>
      <c r="C67" s="207">
        <f>C55</f>
        <v>28636287</v>
      </c>
      <c r="D67" s="54">
        <f>D55</f>
        <v>31634277</v>
      </c>
      <c r="E67" s="55">
        <f t="shared" si="6"/>
        <v>-2858014</v>
      </c>
      <c r="F67" s="55">
        <f t="shared" si="8"/>
        <v>28776263</v>
      </c>
      <c r="G67" s="55">
        <f t="shared" si="8"/>
        <v>28710720</v>
      </c>
      <c r="H67" s="101">
        <f t="shared" si="3"/>
        <v>99.77223241252695</v>
      </c>
      <c r="I67" s="56">
        <f t="shared" si="5"/>
        <v>100.25992545751478</v>
      </c>
      <c r="J67" s="57"/>
    </row>
    <row r="68" spans="1:10" ht="12.75">
      <c r="A68" s="214" t="s">
        <v>17</v>
      </c>
      <c r="B68" s="215"/>
      <c r="C68" s="216">
        <f>C56</f>
        <v>1217668</v>
      </c>
      <c r="D68" s="128">
        <f>D56</f>
        <v>58000</v>
      </c>
      <c r="E68" s="106">
        <f t="shared" si="6"/>
        <v>480185</v>
      </c>
      <c r="F68" s="106">
        <f t="shared" si="8"/>
        <v>538185</v>
      </c>
      <c r="G68" s="106">
        <f t="shared" si="8"/>
        <v>538185</v>
      </c>
      <c r="H68" s="129">
        <f t="shared" si="3"/>
        <v>100</v>
      </c>
      <c r="I68" s="109">
        <f t="shared" si="5"/>
        <v>44.198007995611285</v>
      </c>
      <c r="J68" s="110"/>
    </row>
    <row r="69" spans="1:10" s="92" customFormat="1" ht="38.25" customHeight="1">
      <c r="A69" s="217" t="s">
        <v>66</v>
      </c>
      <c r="B69" s="218"/>
      <c r="C69" s="219">
        <v>1641384</v>
      </c>
      <c r="D69" s="191">
        <f>SUM(D70:D71)</f>
        <v>22100</v>
      </c>
      <c r="E69" s="192">
        <f t="shared" si="6"/>
        <v>125570</v>
      </c>
      <c r="F69" s="192">
        <f t="shared" si="8"/>
        <v>147670</v>
      </c>
      <c r="G69" s="192">
        <f t="shared" si="8"/>
        <v>142649</v>
      </c>
      <c r="H69" s="98">
        <f t="shared" si="3"/>
        <v>96.59985101916435</v>
      </c>
      <c r="I69" s="99">
        <f t="shared" si="5"/>
        <v>8.690775589380669</v>
      </c>
      <c r="J69" s="137">
        <v>0.1</v>
      </c>
    </row>
    <row r="70" spans="1:10" ht="12.75">
      <c r="A70" s="205" t="s">
        <v>16</v>
      </c>
      <c r="B70" s="206"/>
      <c r="C70" s="207">
        <f>C58</f>
        <v>125396</v>
      </c>
      <c r="D70" s="54">
        <f>D58</f>
        <v>22100</v>
      </c>
      <c r="E70" s="55">
        <f t="shared" si="6"/>
        <v>57570</v>
      </c>
      <c r="F70" s="55">
        <f t="shared" si="8"/>
        <v>79670</v>
      </c>
      <c r="G70" s="55">
        <f t="shared" si="8"/>
        <v>74649</v>
      </c>
      <c r="H70" s="101">
        <f t="shared" si="3"/>
        <v>93.69775323208233</v>
      </c>
      <c r="I70" s="56">
        <f t="shared" si="5"/>
        <v>59.53060703690708</v>
      </c>
      <c r="J70" s="57"/>
    </row>
    <row r="71" spans="1:10" ht="13.5" thickBot="1">
      <c r="A71" s="220" t="s">
        <v>17</v>
      </c>
      <c r="B71" s="221"/>
      <c r="C71" s="222">
        <v>1515988</v>
      </c>
      <c r="D71" s="60"/>
      <c r="E71" s="61">
        <f t="shared" si="6"/>
        <v>68000</v>
      </c>
      <c r="F71" s="61">
        <f t="shared" si="8"/>
        <v>68000</v>
      </c>
      <c r="G71" s="61">
        <f t="shared" si="8"/>
        <v>68000</v>
      </c>
      <c r="H71" s="141">
        <f t="shared" si="3"/>
        <v>100</v>
      </c>
      <c r="I71" s="62">
        <f t="shared" si="5"/>
        <v>4.485523632113183</v>
      </c>
      <c r="J71" s="63"/>
    </row>
    <row r="72" spans="3:10" ht="13.5" thickTop="1">
      <c r="C72" s="223"/>
      <c r="D72" s="223"/>
      <c r="J72" s="224" t="s">
        <v>67</v>
      </c>
    </row>
    <row r="73" spans="1:3" ht="12.75">
      <c r="A73" s="1" t="s">
        <v>70</v>
      </c>
      <c r="C73" s="223"/>
    </row>
    <row r="74" spans="1:3" ht="12.75">
      <c r="A74" s="1" t="s">
        <v>68</v>
      </c>
      <c r="C74" s="223"/>
    </row>
    <row r="75" spans="1:3" ht="12.75">
      <c r="A75" s="1" t="s">
        <v>69</v>
      </c>
      <c r="C75" s="223"/>
    </row>
    <row r="76" ht="12.75">
      <c r="C76" s="223"/>
    </row>
    <row r="77" ht="12.75">
      <c r="C77" s="223"/>
    </row>
    <row r="78" ht="12.75">
      <c r="C78" s="223"/>
    </row>
  </sheetData>
  <mergeCells count="15">
    <mergeCell ref="A69:B69"/>
    <mergeCell ref="A70:B70"/>
    <mergeCell ref="A71:B71"/>
    <mergeCell ref="A65:B65"/>
    <mergeCell ref="A66:B66"/>
    <mergeCell ref="A67:B67"/>
    <mergeCell ref="A68:B68"/>
    <mergeCell ref="A60:B60"/>
    <mergeCell ref="A61:B61"/>
    <mergeCell ref="A62:B62"/>
    <mergeCell ref="A64:B64"/>
    <mergeCell ref="I1:J1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dcterms:created xsi:type="dcterms:W3CDTF">2010-04-27T08:07:52Z</dcterms:created>
  <dcterms:modified xsi:type="dcterms:W3CDTF">2010-04-27T08:10:54Z</dcterms:modified>
  <cp:category/>
  <cp:version/>
  <cp:contentType/>
  <cp:contentStatus/>
</cp:coreProperties>
</file>