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</sheets>
  <definedNames>
    <definedName name="_xlnm.Print_Titles" localSheetId="0">'Arkusz1'!$5:$8</definedName>
  </definedNames>
  <calcPr fullCalcOnLoad="1"/>
</workbook>
</file>

<file path=xl/sharedStrings.xml><?xml version="1.0" encoding="utf-8"?>
<sst xmlns="http://schemas.openxmlformats.org/spreadsheetml/2006/main" count="367" uniqueCount="298">
  <si>
    <t>92601                        § 6050</t>
  </si>
  <si>
    <t>Inwewstycja wspólna z Politechniką Koszalińską. Planowane rozpoczęcie realizacji - II połowa br..                                Planowane dofinansowanie zewnętrzne (środki UE, Ministerstwo Nauki i Szkolnictwa Wyższego, Ministerstwo Sportu).</t>
  </si>
  <si>
    <t>I</t>
  </si>
  <si>
    <t xml:space="preserve">Roboty inwestycje </t>
  </si>
  <si>
    <t>II</t>
  </si>
  <si>
    <t xml:space="preserve">Zakupy inwestycje </t>
  </si>
  <si>
    <t>Załącznik nr 3</t>
  </si>
  <si>
    <t>III</t>
  </si>
  <si>
    <t>Inne majątkowe</t>
  </si>
  <si>
    <t>IV</t>
  </si>
  <si>
    <t>Remonty</t>
  </si>
  <si>
    <t>Załącznik nr 4</t>
  </si>
  <si>
    <t>OGÓŁEM WYDATKI MAJĄTKOWE I REMONTY</t>
  </si>
  <si>
    <t>Wprowadził do BIP: Agnieszka Sulewska</t>
  </si>
  <si>
    <t>Autor dokumentu: Małgorzata Liwak</t>
  </si>
  <si>
    <t>Data wprowadzenia do BIP:13.10.2008 r.</t>
  </si>
  <si>
    <t>Tabela nr 1</t>
  </si>
  <si>
    <t xml:space="preserve">INFORMACJA Z REALIZACJI WYDATKÓW MAJĄTKOWYCH I REMONTÓW W 2008 ROKU </t>
  </si>
  <si>
    <t>(stan na dzień 30.06.2008 r.)</t>
  </si>
  <si>
    <t>( w tys.zł.)</t>
  </si>
  <si>
    <t>Plan 2008 r.</t>
  </si>
  <si>
    <t xml:space="preserve">Wykonanie </t>
  </si>
  <si>
    <t xml:space="preserve">% </t>
  </si>
  <si>
    <t>Lp.</t>
  </si>
  <si>
    <t>Wyszczególnienie</t>
  </si>
  <si>
    <t>Rozdział</t>
  </si>
  <si>
    <t>pierwotny</t>
  </si>
  <si>
    <t>po</t>
  </si>
  <si>
    <t>I półrocze</t>
  </si>
  <si>
    <t>wyk.</t>
  </si>
  <si>
    <t>Zakres rzeczowy</t>
  </si>
  <si>
    <t>§</t>
  </si>
  <si>
    <t xml:space="preserve"> zmianach</t>
  </si>
  <si>
    <t>2008 r.</t>
  </si>
  <si>
    <t>6  :  5</t>
  </si>
  <si>
    <t>Dział 600</t>
  </si>
  <si>
    <t>Reaktywacja połączenia kolejowego Koszalin - Mielno</t>
  </si>
  <si>
    <t>60002                       § 6050</t>
  </si>
  <si>
    <t>Wybrano inwestora zastępczego, wybrano wykonawcę. Inwestycja w trakcie realizacji. Planowane uruchomienie połączenia - 19 lipca br..</t>
  </si>
  <si>
    <t>ul.Batalionów Chłopskich z przebudową skrzyżowania ulic Bat. Chłopskich - Młyńska</t>
  </si>
  <si>
    <t>60015                      § 6050</t>
  </si>
  <si>
    <t>Dokonano refundacji opłaty za wycinkę drzew, roboty budowlane - fakturowanie częściowe. Inwestycja zakończona w trakcie rozliczeń - rozliczenie robót w drugim półroczu.</t>
  </si>
  <si>
    <t>Ewidencja dróg</t>
  </si>
  <si>
    <t>Etap I - inwentaryzacja wyznaczonych ciągów drogowych</t>
  </si>
  <si>
    <t>ul.Gnieźnieńska - skrzyżowanie z ul.4 Marca</t>
  </si>
  <si>
    <t>Zgłoszono do odbioru przebudowę ulicy Gnieźnieńskiej - wydłużenie lewoskrętu w ul. 4-go Marca. Rozliczenie robót w drugim półroczu.</t>
  </si>
  <si>
    <t>Przebudowa ul.Chałubińskiego</t>
  </si>
  <si>
    <t>Wykonano ogrodzenie przy chodniku ul. T. Chałbińskiego od strony Zespołu Szkół Medycznych. Roboty budowlane (fakturowanie częściowe) - rozliczenie robót w drugim półroczu - obejmują remont jezdni i chodnika oraz zatoki autobusowej.</t>
  </si>
  <si>
    <t>Skrzyżowanie ulic: Jana Pawła II - Staszica</t>
  </si>
  <si>
    <r>
      <t>Wykonano uzgodnienie projektu ziemnego obejmującego branżę sanitarną, nadzór autorski i inwestorski. W ramach przeprowadzonych robót budowlanych wykonano: nawierzchnię z mieszanek mineralno-bitumicznych grysowych SMA - 5.378,03 m</t>
    </r>
    <r>
      <rPr>
        <i/>
        <vertAlign val="superscript"/>
        <sz val="10"/>
        <rFont val="Times New Roman CE"/>
        <family val="1"/>
      </rPr>
      <t>2;</t>
    </r>
    <r>
      <rPr>
        <i/>
        <sz val="10"/>
        <rFont val="Times New Roman CE"/>
        <family val="1"/>
      </rPr>
      <t xml:space="preserve"> nawierzchnię z mieszanek mineralno-bitumicznych grysowych - 1.523 m</t>
    </r>
    <r>
      <rPr>
        <i/>
        <vertAlign val="superscript"/>
        <sz val="10"/>
        <rFont val="Times New Roman CE"/>
        <family val="1"/>
      </rPr>
      <t>2;</t>
    </r>
  </si>
  <si>
    <r>
      <t xml:space="preserve"> nawierzchnię z kostkim brukowej betonowej - 398,56 m</t>
    </r>
    <r>
      <rPr>
        <i/>
        <vertAlign val="superscript"/>
        <sz val="10"/>
        <rFont val="Times New Roman CE"/>
        <family val="1"/>
      </rPr>
      <t>2</t>
    </r>
    <r>
      <rPr>
        <i/>
        <sz val="10"/>
        <rFont val="Times New Roman CE"/>
        <family val="1"/>
      </rPr>
      <t>; krawężniki i obrzeża - 252,44 mb; ogrodzenie z siatki w pasie dzielącym ul. Jana Pawła II - 95 mb; ręczne plantowanie gruntu - 3.148,34 m</t>
    </r>
    <r>
      <rPr>
        <i/>
        <vertAlign val="superscript"/>
        <sz val="10"/>
        <rFont val="Times New Roman CE"/>
        <family val="1"/>
      </rPr>
      <t>2</t>
    </r>
    <r>
      <rPr>
        <i/>
        <sz val="10"/>
        <rFont val="Times New Roman CE"/>
        <family val="1"/>
      </rPr>
      <t>; drenaż - 80 mb; postawienie słupa oświetleniowego; oznakowanie poziome - 373,92 m</t>
    </r>
    <r>
      <rPr>
        <i/>
        <vertAlign val="superscript"/>
        <sz val="10"/>
        <rFont val="Times New Roman CE"/>
        <family val="1"/>
      </rPr>
      <t>2</t>
    </r>
    <r>
      <rPr>
        <i/>
        <sz val="10"/>
        <rFont val="Times New Roman CE"/>
        <family val="1"/>
      </rPr>
      <t>; przebudowę kanalizacji deszczowej.</t>
    </r>
  </si>
  <si>
    <t>Skrzyżowanie ulic: A.Krajowej - Boh. Warszawy - Morskiej</t>
  </si>
  <si>
    <t>Dokonano opłaty za zajęcie nieruchomości Polskich Kolei Państwowych S.A.. W trakcie przygotowanie procedura przetargowa na wykonanie II etapu inwestycji.</t>
  </si>
  <si>
    <t>ul. Młyńska</t>
  </si>
  <si>
    <t>W trakcie opracowania dokumentacja projektowa.</t>
  </si>
  <si>
    <t>ul. Połczyńska (projekt odcinka od ul.Działkowej do ul.Żytniej)</t>
  </si>
  <si>
    <t>W trakcie przygotowania do opracowania dokumentacja projektowa.</t>
  </si>
  <si>
    <t>Budowa i przebudowa dróg stanowiących zewnętrzny pierścień układu komunikacyjnego</t>
  </si>
  <si>
    <t xml:space="preserve">Opracowano podkład sytuacyjno - wysokościowy do celów projektowych. Opracowano dokumentację projektową budowy odcinka łączącego ul. Gnieźnieńską z ul. Połczyńską oraz ul. Gnieźnieńską - 4-go Marca, ul. Połczyńska - Słowiańska (fakturowanie częściowe). </t>
  </si>
  <si>
    <t>ul.Zwycięstwa (św. Wojciecha do Dębowej)</t>
  </si>
  <si>
    <t>Zostało zlecone opracowanie projektu zmieny organizacji ruchu na skrzyżowaniu ulic: Zwycięstwa, Św. Wojciecha, Artylerzystów.</t>
  </si>
  <si>
    <t>Remont obiektów mostowych (ul.Monte Cassino)</t>
  </si>
  <si>
    <t>W trakcie procedury przetargowej na remont spodu konstrukcji wiaduktu w ciągu ul. Monte Cassino.</t>
  </si>
  <si>
    <t>Budowa ścieżek rowerowych</t>
  </si>
  <si>
    <t>Wytyczono pas drogowy ulicy Lubiatowskiej dla przebiegu drogi publicznej oraz skanowanie map do specyfikacji. Zostało zlecone opracowanie dokumentacji projektowej remontu i budowy czterech ciągów pieszo - rowerowych.</t>
  </si>
  <si>
    <t>ul.Lechicka (od ul.Słowiańskiej do torów)</t>
  </si>
  <si>
    <t>60015                 § 6050</t>
  </si>
  <si>
    <t xml:space="preserve">Wykonano aktualizację kosztorysów, ksero specyfikacji dla wykonawców oraz opracowano mapy do celów projektowych. Wykonano roboty budowlane (fakturowanie częściowe) - rozliczenie robót w drugim półroczu. </t>
  </si>
  <si>
    <t>ul.Mieszka I-go (od ul.BOWiD do wiaduktu)</t>
  </si>
  <si>
    <t>W trakcie przygotowania do wszczęcia procedury przetargowej na roboty budowlane.</t>
  </si>
  <si>
    <t>Budowa parkingu, zatok autobusowych,  kanalizacji deszczowej oraz wykonanie nawierzchni asfaltowej przy ul. Gnieźnieńskiej</t>
  </si>
  <si>
    <t>W trakcie procedury przetargowej na wykonanie warstwy ścieralnej z SMA w ul. Gnieźnieńskiej.roboty budowlane.</t>
  </si>
  <si>
    <t>Przebudowa pętli autobusowej przy ul. Szczecińskiej</t>
  </si>
  <si>
    <t>Remont  jezdni przy skrzyżowaniu ulic Monte Cassino - Fałata</t>
  </si>
  <si>
    <t>W trakcie przygotowania do wszczęcia procedury przetargowej na opracowanie dokumentacji projektowej.</t>
  </si>
  <si>
    <t>Remont odcinka ul. Zwycięstwa (droga do Maszkowa)</t>
  </si>
  <si>
    <t>Remont ul. Kędzierzyńskiej</t>
  </si>
  <si>
    <t>Rozstrzygnięto przetarg nieograniczony i przekazano plac budowy.</t>
  </si>
  <si>
    <t>ul. Waryńskiego ze skrzyżowaniem z ul. Zwycięstwa</t>
  </si>
  <si>
    <t>Opracowano dokumentację projektową. W trakcie wydania pozwolenia na budowę.</t>
  </si>
  <si>
    <t>ul. Kwiatkowskiego</t>
  </si>
  <si>
    <t>Opracowano dokumentację projektową oraz uzyskano pozwolenie na budowę.</t>
  </si>
  <si>
    <t>ul. Syrenki</t>
  </si>
  <si>
    <t>Przebudowa miejsc postojowych w ul.Młyńskiej</t>
  </si>
  <si>
    <t>60017 60015              § 6050</t>
  </si>
  <si>
    <t xml:space="preserve">W trakcie realizacji roboty budowlane - przebudowa parkingu i chodnika przy ul. Młyńskiej (na wysokości przychodni przy ul. Monte Cassino). </t>
  </si>
  <si>
    <t>Dokumentacja pod przyszłe inwestycje</t>
  </si>
  <si>
    <t>Realizacja przewidziana w II półroczu.</t>
  </si>
  <si>
    <t>ul.Lutyków, ul.Obotrytów, ul.P.Skargi, ul.Łużycka, ul.Poprzeczna</t>
  </si>
  <si>
    <t>60016                      § 6050</t>
  </si>
  <si>
    <t>Wykonano: ksero specyfikacji dla wykonawców,skan dokumentacji projektowej do przetargu ul. Połczyńskiej, mapę sytuacyjno - wysokościową, oraz opracowanie projektu przebudowy ulic (umowa dodatkowa). Roboty budowlane w ul. P. Skargi i ul. Lutyków (fakturowanie częściowe) zostaną rozliczone w drugim półroczu.</t>
  </si>
  <si>
    <t>ul. Reymonta, Staffa, Struga i Tetmajera</t>
  </si>
  <si>
    <t>Dokowano zwrotu kosztów za wycinkę drzew oraz zabezpieczono telefoniczną kanalizację kablową. Roboty budowlane (fakturowanie częściowe) zostaną rozliczone w drugim półroczu.</t>
  </si>
  <si>
    <t>Przebudowa ul.Brzozowej</t>
  </si>
  <si>
    <t>Dokumentacja przygotowana do wszczęcia procedury przetargowej.</t>
  </si>
  <si>
    <t>Przebudowa ulic: Zawiszy Czarnego, Dąbrówki, Księżnej Anastazji, Kazimierz Wielkiego, Marii Ludwiki,                    Bogusława II</t>
  </si>
  <si>
    <t>W trakcie pozwolenia na budowę i przygotowania do wszczęcia procedury przetargowej.</t>
  </si>
  <si>
    <t>Przebudowa ul.Wenedów</t>
  </si>
  <si>
    <t>Opracowano weryfikację projektu budowlanego przebudowy sieci gazowej w ul. Wenedów. W trakcie opracowania aktualizacja dokumentacji projektowej.</t>
  </si>
  <si>
    <t>Osiedle Bukowe - drogi</t>
  </si>
  <si>
    <t>60016              § 6050</t>
  </si>
  <si>
    <t>W trakcie opracowania dokumentacji technicznej na budowę ulicy Małopolskiej i Śląskiej. Planowane rozpoczęcie realizacji - II połowa 2008r.</t>
  </si>
  <si>
    <t>Osiedle Unii Europejskiej - drogi</t>
  </si>
  <si>
    <t>W trakcie budowy dróg na osiedlu. Zakończono budowę trzech odcinków ulicy Fińskiej o dł. 442 mb drogi wraz z chodnikiem obustronnym, oświetleniem ulicznym na długości 626 mb,13 punktami świetlnymi oraz 471mb drogi tymczasowej z płyt żelbetowych  ulicy Holenderskiej (dojazd do budynków KTBS).                                                          Zlecono opracowanie dokumentacji technicznej budowy kolejnych ulic (Francuskiej, Fińskiej, Greckiej, Hiszpańskiej, Holenderskiej). Termin opracowania - 15.03.2009r.</t>
  </si>
  <si>
    <t>Osiedle Topolowe - drogi</t>
  </si>
  <si>
    <t>Inwestycja w trakcie realizacji. Zakończono budowę ulicy Orzechowej o długości 641mb oraz ulicę Hebanową o długości 303 mb o nawierzchni z POLBRUK wraz z chodnikami. Rozpoczęto budowę ulicy Platanowej. Termin realizacji 30.06.2009r..                                                      Wykonano odwodnienie terenu na osiedlu  w zakresie budowy 437 mb kanalizacji deszczowej  dn 800/500 wraz z oczyszczalnią wód deszczowych.</t>
  </si>
  <si>
    <t>ulica Kamieniarska</t>
  </si>
  <si>
    <t>W trakcie realizacji budowy drogi wraz z uzbrojeniem. Wykonano 90% prac ziemnych, 40% podbudowy drogi, 45% chodników, wjazdów i miejsc postojowych.Usunięto kolizję elektryczną i ułożono nowy odcinek kabla SN. Wykonano 313mb kanalizacji sanitarnej PE wraz z przyłączami i przepompownią ścieków, 62mb  kanalizacji deszczowej wraz z oczyszczalnią wód deszczowych.  Termin zakończenia realizacji z uwagi na koordynację robót na skrzyżowaniu ulic Gnieźnieńska-Kamieniarska-Ignacego Jana Paderewskiego przesunięto na 15.08.2008r..</t>
  </si>
  <si>
    <t>Przebudowa rejonu ulic Gnieźnieńska - 4-go Marca - Połczyńska</t>
  </si>
  <si>
    <t>W trakcie realizacji budowy ulicy Sybiraków o nawierzchni bitumicznej wraz z chodnikiem obustronnym, ścieżką rowerową, uzbrojeniem, oświetleniem i zbiornikiem retencyjnym. Zakończono budowę kanalizacji sanitanej dn 250 o dł. 99 mb, kanalizacji deszczowej dn 1200 WIPRO o dł. 524mb, wraz z oczyszczalnią wód deszczowych. W trakcie realizacji roboty drogowe (podbudowy, zaawansowanie 50%) i zbiornika retencyjnego.Termin zakończenia robót - 29.08.2008r.</t>
  </si>
  <si>
    <t xml:space="preserve">Inwestycja z dofinansowaniem WFOŚiGW (pożyczka preferencyjna na budowę kanalizacji sanitarnej, oczyszczalni wód deszczowych i zbiornika retencyjnego).                                                           Opracowano dokumentacę techniczną na przebudowę komory wodociągowej przy skrzyżowaniu ulic 4-go Marca i Sybiraków, wybrano w drodze przetargu wykonawcę robót. Rozpoczęto realizację. Termin realizacji - 29.08.2008r. </t>
  </si>
  <si>
    <t>ulica Ułańska - Kadetów</t>
  </si>
  <si>
    <t>Inwestycja w trakcie realizacji. Ulicę Kadetów wykonano w 2007 r.. Ulica Ułańska - wykonano ok. 55 % zakresu robót,  w tym: 110 mb kanalizacji deszczowej dn 300, oświetlenia na długości 136mb, zamontowano 6 lamp.                                                                                                                                                           Termin realizacji - 30.10.2008r.</t>
  </si>
  <si>
    <t>ulica Jarzębinowa - chodniki</t>
  </si>
  <si>
    <t xml:space="preserve">Inwestycja w trakcie realizacji. Zakończono budowę chodników obustronnych o dł. 595,5mb o nawierzchni z POLBRUK , 113mb kanalizacji deszczowej dn 200/160 PVC. Rozpoczęto zagospodarowanie terenów zielonych. Termin realizacji - 30.10.2008r..                             </t>
  </si>
  <si>
    <t xml:space="preserve">ulica Krańcowa </t>
  </si>
  <si>
    <t>Inwestycja zakończona w 2007r.. W bieżącym roku wykonano naprawy słupa oświelteniowego, uszkodzonego w trakcie wypadku drogowego.</t>
  </si>
  <si>
    <t>ulica Rzeczna (dojazd do Specj. Ośrodka Szkolno - Wych.)</t>
  </si>
  <si>
    <t>60016                 § 6050</t>
  </si>
  <si>
    <t>Wystąpiono o zmianę Miejscowego Planu Zagospodarowania Przestrzennego w celu prawidłowego funkcjonowania dojazdu.                                                                                                             Realizacja dojazdu po uchwaleniu zmian w Planie.</t>
  </si>
  <si>
    <t>Osiedle Lipowe - drogi</t>
  </si>
  <si>
    <t xml:space="preserve">Opracowano dokumentację techniczną budowy ulicy Śliwkowej  wraz z uzbrojeniem. Uzyskano pozwolenie na budowę. </t>
  </si>
  <si>
    <t>Osiedle Podgórne - Batalionów Chłopskich - drogi</t>
  </si>
  <si>
    <t xml:space="preserve">Opracowano dokumentację techniczną budowy ulicy Odrodzenia. W trakcie uzgodnień dokumentacji. </t>
  </si>
  <si>
    <t>Remont odcinka ul.Bursztynowej</t>
  </si>
  <si>
    <t>W trakcie przygotowania do wszczęcia procedury przetargowej.</t>
  </si>
  <si>
    <t>Przebudowa ul.Marynarzy</t>
  </si>
  <si>
    <t>Wykonano etap I - stabilizacja i udokumentowanie punktów węzłowych, udostępnienie współrzędnych dla punktów osnowy III klasy, skanowanie ze skalowaniem map miasta Koszalina.</t>
  </si>
  <si>
    <t>Dokumentacje pod przyszłe inwestycje</t>
  </si>
  <si>
    <t>Ulica Kosynierów</t>
  </si>
  <si>
    <t>W trakcie opracowanie dokumentacji technicznej. Planowane rozpoczęcie realizacji w II połowa br..</t>
  </si>
  <si>
    <t>ul.Syrenki - Boh. Warszawy - dojazd do mieszkań socjalnych</t>
  </si>
  <si>
    <t>60017              § 6050</t>
  </si>
  <si>
    <r>
      <t>Inwestycja zakończona. Wykonano 139 mb drogi o nawierzchni POLBRUK wraz z chodnikiem, 14 miejscami postojowymi (w tym 1 dla niepełnosprawnych), oświetlenia na długości 49 mb, zamontowno 2 lampy, usunięto kolizję energetyczną. Zagospodarowano 570 m</t>
    </r>
    <r>
      <rPr>
        <i/>
        <vertAlign val="superscript"/>
        <sz val="10"/>
        <rFont val="Times New Roman CE"/>
        <family val="0"/>
      </rPr>
      <t xml:space="preserve">2  </t>
    </r>
    <r>
      <rPr>
        <i/>
        <sz val="10"/>
        <rFont val="Times New Roman CE"/>
        <family val="0"/>
      </rPr>
      <t>terenów zielonych.</t>
    </r>
  </si>
  <si>
    <t>Przebudowa jezdni i chodnika przy ul. Karłowicza</t>
  </si>
  <si>
    <t>Budowa chodnika z przestawieniem słupów oświetleniowych wokół zabudowy ul. Karłowicza 11- w trakcie realizacji.</t>
  </si>
  <si>
    <t>Budowa parkingu przy ul. Budowniczych wraz z przebudową ulicy</t>
  </si>
  <si>
    <t>60017                 § 6050</t>
  </si>
  <si>
    <t>Przebudowa ul. Budowniczych na wysokości nr 21-29 w trakcie rozliczenia. W trakcie opracowania dokumentacja projektowa budowy parkingu dla samochodów osobowych przy ul. Budowniczych - Podgórna.</t>
  </si>
  <si>
    <t>Remont nawierzchni placu przy ul.Połczyńskiej 24</t>
  </si>
  <si>
    <t>Wykonano czyszczenie kanalizacji sanitarnej. Roboty budowlane (fakturowanie częściowe) zostaną rozliczone na przełomie 2008 - 2009 roku.</t>
  </si>
  <si>
    <t>Przebudowa Rynku Staromiejskiego</t>
  </si>
  <si>
    <t>W trakcie badań archeologicznych wykonywanych przez Muzeum wyprzedzająco przed rozpoczęciem robót budowlanych.</t>
  </si>
  <si>
    <t>Zadania inwestycyjne Rad Osiedli</t>
  </si>
  <si>
    <t>Budowa sieci światłowodowej</t>
  </si>
  <si>
    <t>60053              § 6050</t>
  </si>
  <si>
    <t>W ramach zadania prowadzone są prace nad przygotowaniem projektu połączenia budynków administracji, szkół, bibliotek, itp. na terenie miasta Koszalina.</t>
  </si>
  <si>
    <t>Zainstalowanie klimatyzacji i centrali telefonicznej w pomieszczeniach ZDM</t>
  </si>
  <si>
    <t>60095              § 6050</t>
  </si>
  <si>
    <t>Zrealizowano zadanie dotyczące zainstalowania centrali telefonicznej.</t>
  </si>
  <si>
    <t>Dział 700</t>
  </si>
  <si>
    <t>Remonty budynków komunalnych</t>
  </si>
  <si>
    <t>70001        § 6210</t>
  </si>
  <si>
    <t>Dofinansowanie do remontu związanego zprzebudową i modernizacją budynku przy ul. F. Ruszczyca 14.Realizacja przewidziana w II półroczu.</t>
  </si>
  <si>
    <t>Mieszkania socjalne</t>
  </si>
  <si>
    <t>70095           § 6050</t>
  </si>
  <si>
    <t>Zakończono budowę budynku przy ulicy Batalionów Chłopskich. Oddano do użytku 24 mieszkania.                                         W trakcie realizacji 2 budynki przy ulicy Przemysłowej wraz z uzbrojeniem terenu. Zaawansowanie robót - 56%. Zakończono budowę fundamentów,konstrukcji murowych, stropów, ścianek działowych, stolarki okiennej, dachu. W trakcie roboty wykończeniowe, instalacja wewnętrzna oraz kanalizacja sanitarna i deszczowa zewnętrzna (55% zaawansowanie). Termin realizacji - 30.09.2008r.. Inwestycja współfinansowana z WFOŚiGW na budowę kanalizacji sanitarnej (pożyczka preferencyjna).                                                              Opracowano adaptację dokumentacji technicznej na kolejne 4 budynki  przy ulicy Przemysłowej. Rozpoczęcie realizacji w II połowie br..</t>
  </si>
  <si>
    <t>Mieszkania komunalne</t>
  </si>
  <si>
    <t>W trakcie przygotowania materiałów do zlecenia opracowania dokumentacji technicznej modernizacji bursy na mieszkania  (złożono wniosek o wydanie decyzji o warunkach zabudowy).</t>
  </si>
  <si>
    <t>Dział 710</t>
  </si>
  <si>
    <t>Rozbudowa Cmentarza Komunalnego</t>
  </si>
  <si>
    <t>71035           § 6050</t>
  </si>
  <si>
    <t xml:space="preserve">Zakończono budowę 541 mb ogrodzenia cmentarza wzdłuż ulicy Kamieniarskiej.                                                                  W trakcie przygotowanie materiałów przetargowych na opracowanie dokumentacji technicznej II etapu rozbudowy cmentarza - 12 ha w zakresie odwodnienia, ogrodzenia, miejsc grzebalnych, ciągów komunikacyjnych.                                            </t>
  </si>
  <si>
    <t>Dział 750</t>
  </si>
  <si>
    <t>Wymiana stolarki okiennej i montaż klimatyzacji w UM</t>
  </si>
  <si>
    <t>75023           § 6050</t>
  </si>
  <si>
    <t>W trakcie realizacji instalacja klimatyzacji w południowej części Urzędu Miejskiego oraz wymiana okien w budynku przy ul. Mickiewicza. Przebudowa pomieszczeń w budynku przy ul. Mickiewicza zaplanowana została na drugą połowę 2008 roku.</t>
  </si>
  <si>
    <t>Dział 754</t>
  </si>
  <si>
    <t>Remont budynku Komendy Miejskiej Policji</t>
  </si>
  <si>
    <t>75405           § 6170</t>
  </si>
  <si>
    <t>Wykonano przebudowę kanalizacji deszczowej i sanitarnej zewnętrznej, nawierzchnię placu wewnętrznego oraz inne roboty budowlano - remontowe.</t>
  </si>
  <si>
    <t>Modernizacja budynku Straży Pożarnej</t>
  </si>
  <si>
    <t>75411           § 6050</t>
  </si>
  <si>
    <t>"Inteligentny Koszalin" - rozbudowa infrastruktury społeczeństwa informatycznego</t>
  </si>
  <si>
    <t>75495           § 6050</t>
  </si>
  <si>
    <t>Dział 758</t>
  </si>
  <si>
    <t>Rezerwa na  inwestycje zakończone</t>
  </si>
  <si>
    <t>75818           § 6800</t>
  </si>
  <si>
    <t>Rezerwa uruchamiane w miarę zgłaszanych potrzeb.</t>
  </si>
  <si>
    <t>Dział 801</t>
  </si>
  <si>
    <t xml:space="preserve">Boiska sportowe przy ZS nr 13,                                                                           ul. Franciszkańska </t>
  </si>
  <si>
    <t>80101                             § 6050</t>
  </si>
  <si>
    <t>Rozstrzygnięto przetarg na realizację kompleksu boisk sportowych przy szkole. Przekazano plac budowy, rozpoczęto realizację (roboty przygotowawcze). Termin realizacji - 15.08.2008 - I etap (boisko do piłki ręcznej wraz z bieżnią, odwodnieniem, siecią wodociągową, oświetleniem), 15.08.2009r - II etap (boiska wielofunkcyjne do koszykówki i siatkówki, plac zabaw wraz z odwodnieniem i oświetleniem).</t>
  </si>
  <si>
    <t>Boiska sportowe przy Szkole Podstawowej Nr 10,                                                           ul. Fryderyka Chopina</t>
  </si>
  <si>
    <t>80101              § 6050</t>
  </si>
  <si>
    <t xml:space="preserve">Inwestycja ujęta do dofinansowania zewnętrznego - Program "Moje boisko - ORLIK 2012".                                      Zgodnie z założeniami Programu opracowano adaptację dokumentacji technicznej budowy boisk sportowych (do piłki nożnej i wielofunkcyjne -koszykówki i siatkówki) wraz z uzbrojeniem, oświetleniem i ogrodzeniem. Wybrano wykonawcę robót. Termin realizacji - 01.12.2008r. </t>
  </si>
  <si>
    <t>Boiska sportowe przy Szkole Podstawowej Nr 17,                                                                ul. Melchiora Wańkowicza</t>
  </si>
  <si>
    <t>80101             § 6050</t>
  </si>
  <si>
    <t>Boiska sportowe przy Szkole Podstawowej Nr 7,                                 ul. Wojska Polskiego</t>
  </si>
  <si>
    <t>Opracowano dokumentację techniczną. Planowane rozpoczęcie reazlizacji w II połowie br.. Planowane dofinansowanie ze środków UE w ramach Europejskiej Współpracy Terytorialnej -Program Polska-Niemcy.</t>
  </si>
  <si>
    <t>Sala sportowa przy Gimnazjum Nr 6 ,                                                                    ul. Stanisława Dąbka</t>
  </si>
  <si>
    <t>80110                                  § 6050</t>
  </si>
  <si>
    <t>Planowane dofinansowanie ze środków strukturalnych z UE.</t>
  </si>
  <si>
    <t>Modernizacja placówek oświatowych</t>
  </si>
  <si>
    <t>§ 6050                            § 6210</t>
  </si>
  <si>
    <t>Remonty w szkołach, przedszkolach i placówkach oświatowych mają miejsce przede wszystkim w okresie letnich wakacji szkolnych (stąd niski stopień zaawansowania na dzień 30 czerwca). Środki te przeznaczone zostały głównie na remonty sal lekcyjnych, korytarzy i szatni oraz wymianę stolarki okiennej.</t>
  </si>
  <si>
    <t>Dział 851</t>
  </si>
  <si>
    <t>Remont i modernizacja placów zabaw i boisk szkolnych na terenie Miasta</t>
  </si>
  <si>
    <t>85154          § 6050</t>
  </si>
  <si>
    <t>Budowa Hospicjum</t>
  </si>
  <si>
    <t>85195          § 6050</t>
  </si>
  <si>
    <t>Kontynuowano budowę obiektu. Zaawansowanie rzeczowe zadania wynosi 47,7 %. Zakończono roboty ogólnobudowlane wraz z instalacjami  wewnętrznymi wod.kan., stolarką okienną i drzwiową zewnętrzną. Trwają prace wykończeniowe ( elewacja -zaawansowanie 95%, sufity podwieszane - 75%, instalacje elektryczne - 95%)  oraz zagospodarowanie terenu - roboty drogowe (85%), zieleń (75%).                                                                                                                                             Termin realizacji - 27.09.2009r.. Zgodnie z porozumieniem z dnia 14.04.2006r. zawartym pomiędzy Miastem Koszalin a Stowarzyszeniem Hospicjum im. Św.Maksymiliana Kolbego, Miasto zobowiązało się przeznaczyć w br. kwotę 280 tys. zł..</t>
  </si>
  <si>
    <t>Dział 852</t>
  </si>
  <si>
    <t>Wymiana stolarki okiennej i drzwi w siedzibie na ul.Monte Cassino</t>
  </si>
  <si>
    <t>85219           § 6050</t>
  </si>
  <si>
    <t>Prace w trakcie realizacji. Kontynuacja zadania w II półroczu 2008r.</t>
  </si>
  <si>
    <t>Dział 853</t>
  </si>
  <si>
    <t>Żłobki</t>
  </si>
  <si>
    <t>85305           § 6210</t>
  </si>
  <si>
    <t>Zadanie obejmuje adaptację pomieszczeń po Filii Przedszkola Integracyjnego na potrzeby Żłobka Miejskiego oraz wykonanie nowej instalacji centralnego ogrzewania w oddziale "Jacek i Agatka". Realizacja zadania przewidziana w II półroczu br..</t>
  </si>
  <si>
    <t>Dział 854</t>
  </si>
  <si>
    <t>Specjalny Ośrodek Szkolno - Wychowawczy</t>
  </si>
  <si>
    <t>85403           § 6050</t>
  </si>
  <si>
    <t>W ramach zadania usunięto awarię instalacji wodnej.</t>
  </si>
  <si>
    <t>Zespół Burs Międzyszkolnych-modernizacja</t>
  </si>
  <si>
    <t>85410           § 6050</t>
  </si>
  <si>
    <t>Zadanie obejmuje wymianę stolarki okiennej i drzwi wejściowych oraz modernizację łazienek. Realizacja przewdziana w II półroczu br (w okresie letnich wakacji szkolnych).</t>
  </si>
  <si>
    <t>Szkolne Schroniska Młodzieżowe</t>
  </si>
  <si>
    <t>85417           § 6050</t>
  </si>
  <si>
    <t>Przeprowadzono remont pomieszczeń polegający na adaptacji dużej sali na dwa pomieszczenia noclegowe.</t>
  </si>
  <si>
    <t>Dział 900</t>
  </si>
  <si>
    <t>Uzbrojenie terenu pod Słupską Specjalną Strefę Ekonomiczną, Kompleks Koszalin</t>
  </si>
  <si>
    <t>90001             § 6050</t>
  </si>
  <si>
    <t xml:space="preserve">W trakcie  realizacji  III etapu budowy sieci wod.-kan. i dróg tymczasowych w ulicach Strefowej, Hipolita Cegielskiego i Ignacego Łukasiewicza.                                                                                  W ramach wyżej wymienionego zadania w zakresie rzeczowym wykonano 650 mb drogi tymczasowej z płyt POZBET, 1000mb sieci wodociągowej dn 160PE w ulicy Strefowej, 415 mb kanalizacji sanitarnej dn 250,    495 mb kanalizacji deszczowej dn 800/600 w ulicy Cegielskiego i Łukasiewicza. Termin  realizacji - 30.10.2008r..                                                                                                                                                                                  Opracowano dokumentację techniczną na budowę dróg docelowych na terenie SSSE wraz z oświetleniem.                                                                   W trakcie procedury przetargowej na budowę ulicy Bohaterów Warszawy - BOWID wraz z oświetleniem.                                                     </t>
  </si>
  <si>
    <t>Planowane dofinansowanie ze środków strukturalnych z UE w ramach Indykatywnego Planu Inwestycyjnego Regionalnego Programu Operacyjnego Województwa Zachodniopomorskiego na lata 2007-2013.</t>
  </si>
  <si>
    <t>Uzbrojenie Osiedla Unii Europejskiej</t>
  </si>
  <si>
    <t xml:space="preserve">Opracowano dokumentację techniczną na budowę kolejnego etapu uzbrojenia osiedla pod budownictwo jednorodzinne  - terenu nr 30 i 47.                                                                                                      Planowana realizacja przez MWiK, zgodnie z Wieloletnim Planem Rozwoju i Modernizacji Urządzeń Wodociągowych i Kanalizacyjnych na lata 2008-2011 Spółki.                                                                                    </t>
  </si>
  <si>
    <t>Budowa kanalizacji sanitarnej w ulicy Władysława IV-go -                    -Adolfa Warskiego</t>
  </si>
  <si>
    <t>90001                      § 6050</t>
  </si>
  <si>
    <t>Inwestycja zakończona (w trakcie rozliczenia końcowego). Wykonano 321 mb kanalizacji sanitarnej dn 200 wraz z przyłączem. Inwestycja dofinansowana z WFOŚiGW (pożyczka preferencyjna).</t>
  </si>
  <si>
    <t>Uzbrojenie rejonu ulicy Zdobywców Wału Pomorskiego</t>
  </si>
  <si>
    <t>Zlecono opracowanie dokumentacji technicznej na uzbrojenie terenu wdłuż ulicy Słonecznej. Termin opracowania - 10.12.2008r.</t>
  </si>
  <si>
    <t>Uzbrojenie Osiedla Sarzyno</t>
  </si>
  <si>
    <t xml:space="preserve">W trakcie opracowanie dokumentacji technicznej na budowę kanalizacji sanitarnej w ul. Sarzyńskiej. </t>
  </si>
  <si>
    <t>Uzbrojenie Osiedla Raduszka</t>
  </si>
  <si>
    <t>W trakcie opracowanie dokumentacji technicznej na uzbrojenie ulic Bratków i Fiołków. Termin oddania opracowania zależny od otrzymania  decyzji o ustaleniu lokalizacji inwestycji celu publicznego, która jest wstrzymana ze względu na opracowywanie Miejscowego Planu Zagospodarowania Przestrzennego.</t>
  </si>
  <si>
    <t>Uzbrojenie rejonu ulicy Szczecińskiej</t>
  </si>
  <si>
    <t>90001            § 6050</t>
  </si>
  <si>
    <t>Rozpoczęcie inwestycji w II połowie br.. Planowane dofinansowanie ze środków UE w ramach Regionalnego Programu Operacyjnego Woj. Zachodniopomorskiego na lata 2007-2013.</t>
  </si>
  <si>
    <t>Ulica Różana - Lniana   (porządkowanie gospodarki wodno-ściekowej)</t>
  </si>
  <si>
    <t>90001        § 6050</t>
  </si>
  <si>
    <t>Rozpoczęcie inwestycji w II połowie br.. Planowane dofinaansowanie ze środków UE w ramach Regionalnego Programu Operacyjnego Woj. Zachodniopomorskiego na lata 2007-2013.</t>
  </si>
  <si>
    <t>Rewitalizacja Parku Książąt Pomorskich"A" i "B" - bagrowanie stawu</t>
  </si>
  <si>
    <t>90004        § 6050</t>
  </si>
  <si>
    <r>
      <t>Wykonano badania mułu ze stawu. Prace związane z bagrowaniem stawu zostały zakończone i objęły: wykonanie na czas czyszczenia dna stawu tymczasowej drogi z płyt drogowych; odmulenie stawu - usunięcie ok. 3.031,0 m</t>
    </r>
    <r>
      <rPr>
        <i/>
        <vertAlign val="superscript"/>
        <sz val="10"/>
        <rFont val="Times New Roman CE"/>
        <family val="1"/>
      </rPr>
      <t>3</t>
    </r>
    <r>
      <rPr>
        <i/>
        <sz val="10"/>
        <rFont val="Times New Roman CE"/>
        <family val="0"/>
      </rPr>
      <t xml:space="preserve"> mułu z dna stawu; umocnienie skarp stawu od strony ul. Piastowskiej - ok. 210 m; umocnienie skarp wyspy - ok. 60 m; umocnienie skarp grobli od strony stawu - ok. 1.760 m</t>
    </r>
    <r>
      <rPr>
        <i/>
        <vertAlign val="superscript"/>
        <sz val="10"/>
        <rFont val="Times New Roman CE"/>
        <family val="1"/>
      </rPr>
      <t>2</t>
    </r>
    <r>
      <rPr>
        <i/>
        <sz val="10"/>
        <rFont val="Times New Roman CE"/>
        <family val="0"/>
      </rPr>
      <t>; umocnienie skarp stawu od strony rzeki - ok. 240 m</t>
    </r>
    <r>
      <rPr>
        <i/>
        <vertAlign val="superscript"/>
        <sz val="10"/>
        <rFont val="Times New Roman CE"/>
        <family val="1"/>
      </rPr>
      <t>2</t>
    </r>
    <r>
      <rPr>
        <i/>
        <sz val="10"/>
        <rFont val="Times New Roman CE"/>
        <family val="0"/>
      </rPr>
      <t>. Rozliczenie faktur nastąpi w miesiącu lipcu br. Zlecono opracowanie projektu rewitalizacji Parku Książąt Pomorskich "A". Termin wykonania dokumentacji - 30 lipca 2008r.</t>
    </r>
  </si>
  <si>
    <t>Budowa schroniska dla zwierząt</t>
  </si>
  <si>
    <t>90013                   § 6050</t>
  </si>
  <si>
    <t>Opracowanie dokumentacji projektowej schroniska i rozpoczęcie realizacji zadania po wprowadzeniu zmian do Miejscowego Planu Zagospodarowania Przestrzennego i jego uchwaleniu.</t>
  </si>
  <si>
    <t>Oświetlenie iluminacyjne</t>
  </si>
  <si>
    <t>90015                     § 6050</t>
  </si>
  <si>
    <t>Opracowano dokumentację techniczną na realizację iluminacji Cerkwi Grecko-Katolickiej przy ul. Niepodległości                                                                                   i placu zabaw dla dzieci na terenie Doliny Sportowej. Podpisano umowę na realizację. Termin realizacji - 27.09.2008r.</t>
  </si>
  <si>
    <t>Rozbudowa sieci oświetleniowej ulic Miasta Koszalina: Leśnej, Lubiatowskiej, Gierczak i Paproci, Grochowskiego i Własnej oraz budowa nowego oświetlenia ulicznego dróg gminnych</t>
  </si>
  <si>
    <t>90015        § 6050</t>
  </si>
  <si>
    <t>Wybudowano oświetlenie na ul. Podmiejskiej oraz ul. Teligi. W drugim półroczu zostanie zrealizowane oświetlenie ulic: Lubiatowskiej, Gierczak, Czarnieckiego i Paproci oraz wykonanie projektów budowlanych oświetlenia ulic Słoneczników i Kwiatowej oraz placy zabaw przy ul. Cedrowej.</t>
  </si>
  <si>
    <t>Budowa nowego oświetlenia przy chodniku na ul.Fałata - Orląt Lwowskich oraz doświetlenie przejść dla pieszych na ul.Zwycięstwa, modernizacja oświetlenia ulicznego dróg krajowych, wojewódzkich i powiatowych</t>
  </si>
  <si>
    <t>W drugim półroczu zostanie wykonane oświetlenie ul. Fałata - Orląt Lwowskich oraz doświetlenie przejść dla pieszych na ul. Zwycięstwa.</t>
  </si>
  <si>
    <t>Oświetlenie ul. Grochowskiego i Własnej - RO "Bukowe"</t>
  </si>
  <si>
    <t>W miesiącu lipcu zostanie wykonane oświetlenie ulic Grochowskiego i Własnej.</t>
  </si>
  <si>
    <t>Kolektor północny</t>
  </si>
  <si>
    <t>90095                 § 6050</t>
  </si>
  <si>
    <t xml:space="preserve">Opracowano dokumentację techniczną budowy kolektora XXVIII i XXVIb. Planowana realizacja przez MWiK, zgodnie z Wieloletnim Planem Rozwoju i Modernizacji Urządzeń Wodociągowych i Kanalizacyjnych na lata 2008-2011 Spółki.                                                                                    </t>
  </si>
  <si>
    <t>90095                      § 6050</t>
  </si>
  <si>
    <t>Załącznik nr 1</t>
  </si>
  <si>
    <t>Inwestycyjne Inicjatywy Społeczne</t>
  </si>
  <si>
    <t>Załącznik nr 2</t>
  </si>
  <si>
    <t>Uzbrojenie terenów pod budownictwo mieszkaniowe</t>
  </si>
  <si>
    <t>Brak wystapienia spółdzielni mieszkaniowych o dofinanasowanie uzbrojenia terenów pod budownictwo mieszkaniowe wielorodzinne.</t>
  </si>
  <si>
    <t>Uzbrojenie Osiedla Chełmoniewo</t>
  </si>
  <si>
    <t xml:space="preserve">Zakończono budowę wodociągu dn 125/90 o długości 1457mb w ulicy Światowida, Krawieckiej, Kupieckiej, Cichej, Lubiatowskiej, Bożydara. Wykonano dokumentację techniczną budowy I etapu sieci wodociagowej o dł. 251 mb.w ulicy Bożydara.                                                Planowana realizacja przez MWiK, zgodnie z Wieloletnim Planem Rozwoju i Modernizacji Urządzeń Wodociągowych i Kanalizacyjnych na lata 2008-2011 Spółki.                                                                                    </t>
  </si>
  <si>
    <t>Magistrala wodociągowa do Lubiatowa</t>
  </si>
  <si>
    <t>Z uwagi na trudności do dostępu do terenu pod budowę (regulowanie spraw formalno - prawnych) wydzielono dokumentację techniczną na budowę sieci wodociągowej dotyczącą częściowego planowanego zakresu robót . Planowane rozpoczęcie realizacji odcinka od posesji nr 59 do ulicy Łąkowej w II połowie br.. Zlecono opracowanoe dokumentacji technicznej następnego odcinka o długości 1,2km - od ulicy Malinowej do ulicy Żarnowieckiej. Termin opracowania 15.10.2008r..</t>
  </si>
  <si>
    <t>Budowa szaletów miejskich</t>
  </si>
  <si>
    <t>Zakończono budowę szaletów na terenie Doliny Sportowej. W ramach zadania wykonano: plac utwardzony wraz z podjazdem dla osób niepełnosprawnych oraz przyłącza kanalizacji sanitarnej i przyłącze wodociągowe, montaż kontenerowego szaletu 2 - kabinowego z pomieszczeniem socjalnym oraz montaż kontenera gospodarczego.                                                                                W trakcie negocjacji i uzgodnień z Konserwatorem Zabytków, dotyczących lokalizacji kolejnych szaletów (proponowane dwie lokalizacje: ul. Zwycięstwa - Władysława Andersa oraz ul. Jedności - Piastowska).</t>
  </si>
  <si>
    <t>Dział 921</t>
  </si>
  <si>
    <t>Modernizacja Bałtyckiego Teatru Dramatycznego</t>
  </si>
  <si>
    <t>Inwestycja zakończona. Wykonano modernizację obiektu w zakresie: robót ogólnobudowlanych, instalacji wod.kan., instalacji c.o., instalacji zraszaczowo-tryskaczowej, instalacji wentylacji i klimatyzacji, instalacji elektrycznej, teletechnicznej, odgromowej, techonolgii widowni i sceny, instalacji interkomu i nagłośnienia. W trakcie końcowego rozliczenia finansowego.  Inwestycja współfinansowana ze środków UE  w ramach Programu ZPORR.</t>
  </si>
  <si>
    <t xml:space="preserve">   w tym:                             - środki własne</t>
  </si>
  <si>
    <t xml:space="preserve"> § 6050</t>
  </si>
  <si>
    <t xml:space="preserve"> - środki ZPORR</t>
  </si>
  <si>
    <t xml:space="preserve"> § 6058</t>
  </si>
  <si>
    <t xml:space="preserve"> - środki Miasta</t>
  </si>
  <si>
    <t xml:space="preserve"> § 6059</t>
  </si>
  <si>
    <t>Filharmonia - sala koncertowa</t>
  </si>
  <si>
    <t>92108                                § 6050</t>
  </si>
  <si>
    <t>W trakcie procedury przetargowej na opracowanie dokumentacji projektowej.                                            Planowane dofinansowanie ze środków strukturalnych z UE w ramach Indykatywnego Planu Inwestycyjnego Regionalnego Programu Operacyjnego Województwa Zachodniopomorskiego na lata 2007-2013.</t>
  </si>
  <si>
    <t>Muzeum - budowa działu archeologii</t>
  </si>
  <si>
    <t>92118                § 6220</t>
  </si>
  <si>
    <t>Przeprowadzono procedury przetargowe na zadanie "Budowa - rekonstrukcja jamneńskiego budynku gospodarczego z adaptacją na magazyny, sale wystawowe i pracownię działu archeologicznego Muzeum w Koszalinie". Zadanie zostało zrealizowane.</t>
  </si>
  <si>
    <t>Remont i modernizacja Muzeum - elewacja</t>
  </si>
  <si>
    <t>92118                § 6050</t>
  </si>
  <si>
    <t xml:space="preserve"> Inwestycja w trakcie realizacji. Zaawansowanie robót 65%. Zakończono wymianę stolarki okiennej, w trakcie renowacja tynku (65% zaawansowania), malowanie elewacji (60%), wymiana parapetów zewnętrznych i gzymsu (75%), przebudowa schodów zewnętrznych (30%).                                                                                                     Termin realizacji - 15.08.2008r.</t>
  </si>
  <si>
    <t>Dział 926</t>
  </si>
  <si>
    <t>Modernizacja stadionu KS "Bałtyk"</t>
  </si>
  <si>
    <t>92601                    § 6050</t>
  </si>
  <si>
    <t>W ramach inwestycji rozpoczęto budowę pawilonu sanitarno-szatniowego. Zaawansowanie robót wynosi 21,8%, w tym: zakończono roboty ziemne, fundamenty, ściany i strop nad parterem, rozpoczęto konstrukcję dachu i ścianki działowe (50%). Termin realizacji - 24.11.2008r.                                                                             Na wniosek użytkownika obiektu zamontowano dodatkowe źródła światła na masztach oświetleniowych, przesunięto ogrodzenie z piłkochwytami na EUROBOISKU oraz zamontowano dodatkową furtkę (w trakcie rozliczenia finansowego).</t>
  </si>
  <si>
    <t>Budowa zjazdu narciarskiego na Górze Chełmskiej</t>
  </si>
  <si>
    <t>Rozpoczęcie procedury przetargowej na dokumentację projektową infrastruktury technicznej uzależnione  od uchwalenia Miejscowego Planu Zagospodarowania Przestrzennego.</t>
  </si>
  <si>
    <t>Budowa hali widowiskowo - sportowej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</si>
</sst>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4">
    <font>
      <sz val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i/>
      <sz val="11"/>
      <name val="Times New Roman CE"/>
      <family val="1"/>
    </font>
    <font>
      <b/>
      <i/>
      <sz val="11"/>
      <name val="Arial CE"/>
      <family val="0"/>
    </font>
    <font>
      <i/>
      <vertAlign val="superscript"/>
      <sz val="10"/>
      <name val="Times New Roman CE"/>
      <family val="1"/>
    </font>
    <font>
      <sz val="10"/>
      <name val="Times New Roman"/>
      <family val="1"/>
    </font>
    <font>
      <i/>
      <sz val="9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2"/>
      <name val="Arial CE"/>
      <family val="0"/>
    </font>
    <font>
      <b/>
      <sz val="11"/>
      <name val="Times New Roman CE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164" fontId="14" fillId="0" borderId="17" xfId="0" applyNumberFormat="1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164" fontId="7" fillId="0" borderId="17" xfId="18" applyNumberFormat="1" applyFont="1" applyFill="1" applyBorder="1" applyAlignment="1" applyProtection="1">
      <alignment vertical="center" wrapText="1"/>
      <protection locked="0"/>
    </xf>
    <xf numFmtId="0" fontId="9" fillId="0" borderId="21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9" fillId="0" borderId="18" xfId="0" applyFont="1" applyBorder="1" applyAlignment="1">
      <alignment horizontal="left" vertical="center" wrapText="1"/>
    </xf>
    <xf numFmtId="164" fontId="7" fillId="0" borderId="14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164" fontId="1" fillId="0" borderId="24" xfId="0" applyNumberFormat="1" applyFont="1" applyBorder="1" applyAlignment="1">
      <alignment horizontal="right" vertical="center"/>
    </xf>
    <xf numFmtId="0" fontId="7" fillId="0" borderId="17" xfId="0" applyFont="1" applyFill="1" applyBorder="1" applyAlignment="1">
      <alignment vertical="center" wrapText="1"/>
    </xf>
    <xf numFmtId="164" fontId="9" fillId="0" borderId="17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4" fillId="0" borderId="17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8" fillId="0" borderId="30" xfId="0" applyFont="1" applyBorder="1" applyAlignment="1">
      <alignment horizontal="center" vertical="center" wrapText="1"/>
    </xf>
    <xf numFmtId="164" fontId="18" fillId="0" borderId="3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164" fontId="18" fillId="0" borderId="31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164" fontId="14" fillId="0" borderId="35" xfId="0" applyNumberFormat="1" applyFont="1" applyBorder="1" applyAlignment="1">
      <alignment vertical="center"/>
    </xf>
    <xf numFmtId="0" fontId="20" fillId="0" borderId="36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19" fillId="0" borderId="35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33" xfId="0" applyFont="1" applyBorder="1" applyAlignment="1">
      <alignment vertical="center"/>
    </xf>
    <xf numFmtId="0" fontId="22" fillId="0" borderId="39" xfId="0" applyFont="1" applyBorder="1" applyAlignment="1">
      <alignment horizontal="center" vertical="center" wrapText="1"/>
    </xf>
    <xf numFmtId="164" fontId="22" fillId="0" borderId="40" xfId="0" applyNumberFormat="1" applyFont="1" applyBorder="1" applyAlignment="1">
      <alignment vertical="center"/>
    </xf>
    <xf numFmtId="0" fontId="22" fillId="0" borderId="41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workbookViewId="0" topLeftCell="A130">
      <selection activeCell="A138" sqref="A138:A140"/>
    </sheetView>
  </sheetViews>
  <sheetFormatPr defaultColWidth="9.00390625" defaultRowHeight="12.75"/>
  <cols>
    <col min="1" max="1" width="4.25390625" style="1" customWidth="1"/>
    <col min="2" max="2" width="50.375" style="2" customWidth="1"/>
    <col min="3" max="3" width="7.75390625" style="3" customWidth="1"/>
    <col min="4" max="4" width="10.75390625" style="4" customWidth="1"/>
    <col min="5" max="5" width="9.875" style="4" customWidth="1"/>
    <col min="6" max="6" width="11.25390625" style="4" customWidth="1"/>
    <col min="7" max="7" width="6.375" style="5" customWidth="1"/>
    <col min="8" max="8" width="46.125" style="131" customWidth="1"/>
    <col min="9" max="16384" width="9.125" style="7" customWidth="1"/>
  </cols>
  <sheetData>
    <row r="1" ht="15.75">
      <c r="H1" s="6" t="s">
        <v>16</v>
      </c>
    </row>
    <row r="2" spans="1:8" ht="20.25" customHeight="1">
      <c r="A2" s="8" t="s">
        <v>17</v>
      </c>
      <c r="B2" s="9"/>
      <c r="C2" s="10"/>
      <c r="D2" s="11"/>
      <c r="E2" s="12"/>
      <c r="F2" s="12"/>
      <c r="G2" s="12"/>
      <c r="H2" s="12"/>
    </row>
    <row r="3" spans="1:8" ht="15" customHeight="1">
      <c r="A3" s="13" t="s">
        <v>18</v>
      </c>
      <c r="B3" s="13"/>
      <c r="C3" s="14"/>
      <c r="D3" s="14"/>
      <c r="E3" s="14"/>
      <c r="F3" s="14"/>
      <c r="G3" s="14"/>
      <c r="H3" s="14"/>
    </row>
    <row r="4" spans="2:8" ht="15" customHeight="1" thickBot="1">
      <c r="B4" s="15"/>
      <c r="C4" s="16"/>
      <c r="D4" s="17"/>
      <c r="E4" s="17"/>
      <c r="F4" s="18" t="s">
        <v>19</v>
      </c>
      <c r="G4" s="19"/>
      <c r="H4" s="20"/>
    </row>
    <row r="5" spans="1:8" ht="15.75" customHeight="1" thickTop="1">
      <c r="A5" s="21"/>
      <c r="B5" s="22"/>
      <c r="C5" s="23"/>
      <c r="D5" s="24" t="s">
        <v>20</v>
      </c>
      <c r="E5" s="24"/>
      <c r="F5" s="23" t="s">
        <v>21</v>
      </c>
      <c r="G5" s="23" t="s">
        <v>22</v>
      </c>
      <c r="H5" s="25"/>
    </row>
    <row r="6" spans="1:8" ht="14.25" customHeight="1">
      <c r="A6" s="26" t="s">
        <v>23</v>
      </c>
      <c r="B6" s="27" t="s">
        <v>24</v>
      </c>
      <c r="C6" s="28" t="s">
        <v>25</v>
      </c>
      <c r="D6" s="29" t="s">
        <v>26</v>
      </c>
      <c r="E6" s="30" t="s">
        <v>27</v>
      </c>
      <c r="F6" s="31" t="s">
        <v>28</v>
      </c>
      <c r="G6" s="32" t="s">
        <v>29</v>
      </c>
      <c r="H6" s="33" t="s">
        <v>30</v>
      </c>
    </row>
    <row r="7" spans="1:8" ht="14.25" customHeight="1">
      <c r="A7" s="34"/>
      <c r="B7" s="35"/>
      <c r="C7" s="36" t="s">
        <v>31</v>
      </c>
      <c r="D7" s="37"/>
      <c r="E7" s="38" t="s">
        <v>32</v>
      </c>
      <c r="F7" s="39" t="s">
        <v>33</v>
      </c>
      <c r="G7" s="40" t="s">
        <v>34</v>
      </c>
      <c r="H7" s="41"/>
    </row>
    <row r="8" spans="1:8" s="47" customFormat="1" ht="11.25" customHeight="1">
      <c r="A8" s="42">
        <v>1</v>
      </c>
      <c r="B8" s="43">
        <v>2</v>
      </c>
      <c r="C8" s="44">
        <v>3</v>
      </c>
      <c r="D8" s="45">
        <v>4</v>
      </c>
      <c r="E8" s="45">
        <v>5</v>
      </c>
      <c r="F8" s="43">
        <v>6</v>
      </c>
      <c r="G8" s="43">
        <v>7</v>
      </c>
      <c r="H8" s="46">
        <v>8</v>
      </c>
    </row>
    <row r="9" spans="1:8" s="53" customFormat="1" ht="19.5" customHeight="1">
      <c r="A9" s="48"/>
      <c r="B9" s="49" t="s">
        <v>35</v>
      </c>
      <c r="C9" s="50"/>
      <c r="D9" s="51">
        <f>SUM(D10:D65)</f>
        <v>29774</v>
      </c>
      <c r="E9" s="51">
        <f>SUM(E10:E65)</f>
        <v>33696.7</v>
      </c>
      <c r="F9" s="51">
        <f>SUM(F11:F65)</f>
        <v>9747.650000000001</v>
      </c>
      <c r="G9" s="51">
        <f>F9/E9*100</f>
        <v>28.927610122059438</v>
      </c>
      <c r="H9" s="52"/>
    </row>
    <row r="10" spans="1:8" s="59" customFormat="1" ht="39" customHeight="1">
      <c r="A10" s="54">
        <v>1</v>
      </c>
      <c r="B10" s="55" t="s">
        <v>36</v>
      </c>
      <c r="C10" s="56" t="s">
        <v>37</v>
      </c>
      <c r="D10" s="57">
        <v>0</v>
      </c>
      <c r="E10" s="57">
        <v>1502</v>
      </c>
      <c r="F10" s="57">
        <v>0</v>
      </c>
      <c r="G10" s="57">
        <f>F10/E10*100</f>
        <v>0</v>
      </c>
      <c r="H10" s="58" t="s">
        <v>38</v>
      </c>
    </row>
    <row r="11" spans="1:8" s="53" customFormat="1" ht="51">
      <c r="A11" s="60">
        <v>2</v>
      </c>
      <c r="B11" s="61" t="s">
        <v>39</v>
      </c>
      <c r="C11" s="62" t="s">
        <v>40</v>
      </c>
      <c r="D11" s="63">
        <v>2400</v>
      </c>
      <c r="E11" s="64">
        <v>2400</v>
      </c>
      <c r="F11" s="64">
        <f>878.1-3.8</f>
        <v>874.3000000000001</v>
      </c>
      <c r="G11" s="65">
        <f aca="true" t="shared" si="0" ref="G11:G74">F11/E11*100</f>
        <v>36.42916666666667</v>
      </c>
      <c r="H11" s="66" t="s">
        <v>41</v>
      </c>
    </row>
    <row r="12" spans="1:8" s="53" customFormat="1" ht="25.5">
      <c r="A12" s="60">
        <v>3</v>
      </c>
      <c r="B12" s="61" t="s">
        <v>42</v>
      </c>
      <c r="C12" s="62" t="s">
        <v>40</v>
      </c>
      <c r="D12" s="63">
        <v>50</v>
      </c>
      <c r="E12" s="64">
        <v>150</v>
      </c>
      <c r="F12" s="64">
        <v>50</v>
      </c>
      <c r="G12" s="65">
        <f t="shared" si="0"/>
        <v>33.33333333333333</v>
      </c>
      <c r="H12" s="66" t="s">
        <v>43</v>
      </c>
    </row>
    <row r="13" spans="1:8" s="53" customFormat="1" ht="38.25">
      <c r="A13" s="60">
        <v>4</v>
      </c>
      <c r="B13" s="67" t="s">
        <v>44</v>
      </c>
      <c r="C13" s="62" t="s">
        <v>40</v>
      </c>
      <c r="D13" s="63">
        <v>600</v>
      </c>
      <c r="E13" s="64">
        <v>600</v>
      </c>
      <c r="F13" s="64">
        <v>0</v>
      </c>
      <c r="G13" s="65">
        <f t="shared" si="0"/>
        <v>0</v>
      </c>
      <c r="H13" s="66" t="s">
        <v>45</v>
      </c>
    </row>
    <row r="14" spans="1:8" s="53" customFormat="1" ht="63.75">
      <c r="A14" s="60">
        <v>5</v>
      </c>
      <c r="B14" s="68" t="s">
        <v>46</v>
      </c>
      <c r="C14" s="62" t="s">
        <v>40</v>
      </c>
      <c r="D14" s="63">
        <v>600</v>
      </c>
      <c r="E14" s="64">
        <v>600</v>
      </c>
      <c r="F14" s="64">
        <v>301.3</v>
      </c>
      <c r="G14" s="65">
        <f t="shared" si="0"/>
        <v>50.21666666666667</v>
      </c>
      <c r="H14" s="66" t="s">
        <v>47</v>
      </c>
    </row>
    <row r="15" spans="1:8" s="53" customFormat="1" ht="93" customHeight="1">
      <c r="A15" s="60">
        <v>6</v>
      </c>
      <c r="B15" s="61" t="s">
        <v>48</v>
      </c>
      <c r="C15" s="62" t="s">
        <v>40</v>
      </c>
      <c r="D15" s="63">
        <v>1580</v>
      </c>
      <c r="E15" s="63">
        <v>1515</v>
      </c>
      <c r="F15" s="63">
        <v>917.7</v>
      </c>
      <c r="G15" s="65">
        <f>F15/E15*100</f>
        <v>60.57425742574257</v>
      </c>
      <c r="H15" s="69" t="s">
        <v>49</v>
      </c>
    </row>
    <row r="16" spans="1:8" s="53" customFormat="1" ht="84.75" customHeight="1">
      <c r="A16" s="60"/>
      <c r="B16" s="61"/>
      <c r="C16" s="62"/>
      <c r="D16" s="63"/>
      <c r="E16" s="64"/>
      <c r="F16" s="64"/>
      <c r="G16" s="65"/>
      <c r="H16" s="66" t="s">
        <v>50</v>
      </c>
    </row>
    <row r="17" spans="1:8" s="53" customFormat="1" ht="51">
      <c r="A17" s="70">
        <v>7</v>
      </c>
      <c r="B17" s="61" t="s">
        <v>51</v>
      </c>
      <c r="C17" s="62" t="s">
        <v>40</v>
      </c>
      <c r="D17" s="63">
        <f>100+730</f>
        <v>830</v>
      </c>
      <c r="E17" s="64">
        <v>765</v>
      </c>
      <c r="F17" s="64">
        <v>3.8</v>
      </c>
      <c r="G17" s="65">
        <f t="shared" si="0"/>
        <v>0.49673202614379086</v>
      </c>
      <c r="H17" s="66" t="s">
        <v>52</v>
      </c>
    </row>
    <row r="18" spans="1:8" s="53" customFormat="1" ht="25.5">
      <c r="A18" s="70">
        <v>8</v>
      </c>
      <c r="B18" s="68" t="s">
        <v>53</v>
      </c>
      <c r="C18" s="62" t="s">
        <v>40</v>
      </c>
      <c r="D18" s="63">
        <v>100</v>
      </c>
      <c r="E18" s="64">
        <v>100</v>
      </c>
      <c r="F18" s="64">
        <v>0</v>
      </c>
      <c r="G18" s="65">
        <f t="shared" si="0"/>
        <v>0</v>
      </c>
      <c r="H18" s="66" t="s">
        <v>54</v>
      </c>
    </row>
    <row r="19" spans="1:8" s="53" customFormat="1" ht="30">
      <c r="A19" s="70">
        <v>9</v>
      </c>
      <c r="B19" s="68" t="s">
        <v>55</v>
      </c>
      <c r="C19" s="62" t="s">
        <v>40</v>
      </c>
      <c r="D19" s="63">
        <v>20</v>
      </c>
      <c r="E19" s="64">
        <v>20</v>
      </c>
      <c r="F19" s="64">
        <v>0</v>
      </c>
      <c r="G19" s="65">
        <f t="shared" si="0"/>
        <v>0</v>
      </c>
      <c r="H19" s="66" t="s">
        <v>56</v>
      </c>
    </row>
    <row r="20" spans="1:8" s="53" customFormat="1" ht="76.5">
      <c r="A20" s="70">
        <v>10</v>
      </c>
      <c r="B20" s="68" t="s">
        <v>57</v>
      </c>
      <c r="C20" s="62" t="s">
        <v>40</v>
      </c>
      <c r="D20" s="63">
        <v>800</v>
      </c>
      <c r="E20" s="64">
        <v>800</v>
      </c>
      <c r="F20" s="64">
        <v>120.2</v>
      </c>
      <c r="G20" s="65">
        <f t="shared" si="0"/>
        <v>15.024999999999999</v>
      </c>
      <c r="H20" s="66" t="s">
        <v>58</v>
      </c>
    </row>
    <row r="21" spans="1:8" s="53" customFormat="1" ht="38.25">
      <c r="A21" s="70">
        <v>11</v>
      </c>
      <c r="B21" s="68" t="s">
        <v>59</v>
      </c>
      <c r="C21" s="62" t="s">
        <v>40</v>
      </c>
      <c r="D21" s="63">
        <v>20</v>
      </c>
      <c r="E21" s="64">
        <v>20</v>
      </c>
      <c r="F21" s="64">
        <v>0</v>
      </c>
      <c r="G21" s="65">
        <f t="shared" si="0"/>
        <v>0</v>
      </c>
      <c r="H21" s="66" t="s">
        <v>60</v>
      </c>
    </row>
    <row r="22" spans="1:8" s="53" customFormat="1" ht="25.5">
      <c r="A22" s="70">
        <v>12</v>
      </c>
      <c r="B22" s="68" t="s">
        <v>61</v>
      </c>
      <c r="C22" s="62" t="s">
        <v>40</v>
      </c>
      <c r="D22" s="65">
        <v>1200</v>
      </c>
      <c r="E22" s="64">
        <v>2400</v>
      </c>
      <c r="F22" s="64">
        <v>0</v>
      </c>
      <c r="G22" s="65">
        <f t="shared" si="0"/>
        <v>0</v>
      </c>
      <c r="H22" s="66" t="s">
        <v>62</v>
      </c>
    </row>
    <row r="23" spans="1:8" s="53" customFormat="1" ht="63.75">
      <c r="A23" s="71">
        <v>13</v>
      </c>
      <c r="B23" s="61" t="s">
        <v>63</v>
      </c>
      <c r="C23" s="62" t="s">
        <v>40</v>
      </c>
      <c r="D23" s="65">
        <v>600</v>
      </c>
      <c r="E23" s="63">
        <v>600</v>
      </c>
      <c r="F23" s="63">
        <v>8.6</v>
      </c>
      <c r="G23" s="65">
        <f t="shared" si="0"/>
        <v>1.4333333333333333</v>
      </c>
      <c r="H23" s="69" t="s">
        <v>64</v>
      </c>
    </row>
    <row r="24" spans="1:8" s="59" customFormat="1" ht="63.75">
      <c r="A24" s="60">
        <v>14</v>
      </c>
      <c r="B24" s="68" t="s">
        <v>65</v>
      </c>
      <c r="C24" s="62" t="s">
        <v>66</v>
      </c>
      <c r="D24" s="72">
        <v>2200</v>
      </c>
      <c r="E24" s="65">
        <v>2200</v>
      </c>
      <c r="F24" s="65">
        <v>454.98</v>
      </c>
      <c r="G24" s="65">
        <f t="shared" si="0"/>
        <v>20.68090909090909</v>
      </c>
      <c r="H24" s="73" t="s">
        <v>67</v>
      </c>
    </row>
    <row r="25" spans="1:8" s="59" customFormat="1" ht="25.5">
      <c r="A25" s="60">
        <v>15</v>
      </c>
      <c r="B25" s="68" t="s">
        <v>68</v>
      </c>
      <c r="C25" s="62" t="s">
        <v>66</v>
      </c>
      <c r="D25" s="72">
        <v>50</v>
      </c>
      <c r="E25" s="65">
        <v>50</v>
      </c>
      <c r="F25" s="65">
        <v>0</v>
      </c>
      <c r="G25" s="65">
        <f t="shared" si="0"/>
        <v>0</v>
      </c>
      <c r="H25" s="73" t="s">
        <v>69</v>
      </c>
    </row>
    <row r="26" spans="1:8" s="59" customFormat="1" ht="45">
      <c r="A26" s="60">
        <v>16</v>
      </c>
      <c r="B26" s="68" t="s">
        <v>70</v>
      </c>
      <c r="C26" s="62" t="s">
        <v>66</v>
      </c>
      <c r="D26" s="72">
        <v>500</v>
      </c>
      <c r="E26" s="65">
        <v>500</v>
      </c>
      <c r="F26" s="65">
        <v>0</v>
      </c>
      <c r="G26" s="65">
        <f t="shared" si="0"/>
        <v>0</v>
      </c>
      <c r="H26" s="73" t="s">
        <v>71</v>
      </c>
    </row>
    <row r="27" spans="1:8" s="59" customFormat="1" ht="25.5">
      <c r="A27" s="60">
        <v>17</v>
      </c>
      <c r="B27" s="68" t="s">
        <v>72</v>
      </c>
      <c r="C27" s="62" t="s">
        <v>66</v>
      </c>
      <c r="D27" s="72">
        <v>10</v>
      </c>
      <c r="E27" s="65">
        <v>10</v>
      </c>
      <c r="F27" s="65">
        <v>0</v>
      </c>
      <c r="G27" s="65">
        <f t="shared" si="0"/>
        <v>0</v>
      </c>
      <c r="H27" s="73" t="s">
        <v>69</v>
      </c>
    </row>
    <row r="28" spans="1:8" s="59" customFormat="1" ht="38.25">
      <c r="A28" s="60">
        <v>18</v>
      </c>
      <c r="B28" s="68" t="s">
        <v>73</v>
      </c>
      <c r="C28" s="62" t="s">
        <v>66</v>
      </c>
      <c r="D28" s="72">
        <v>50</v>
      </c>
      <c r="E28" s="65">
        <v>50</v>
      </c>
      <c r="F28" s="65">
        <v>0</v>
      </c>
      <c r="G28" s="65">
        <f t="shared" si="0"/>
        <v>0</v>
      </c>
      <c r="H28" s="73" t="s">
        <v>74</v>
      </c>
    </row>
    <row r="29" spans="1:8" s="59" customFormat="1" ht="25.5">
      <c r="A29" s="60">
        <v>19</v>
      </c>
      <c r="B29" s="68" t="s">
        <v>75</v>
      </c>
      <c r="C29" s="62" t="s">
        <v>66</v>
      </c>
      <c r="D29" s="72">
        <v>20</v>
      </c>
      <c r="E29" s="65">
        <v>20</v>
      </c>
      <c r="F29" s="65">
        <v>0</v>
      </c>
      <c r="G29" s="65">
        <f t="shared" si="0"/>
        <v>0</v>
      </c>
      <c r="H29" s="73" t="s">
        <v>69</v>
      </c>
    </row>
    <row r="30" spans="1:8" s="59" customFormat="1" ht="25.5">
      <c r="A30" s="60">
        <v>20</v>
      </c>
      <c r="B30" s="68" t="s">
        <v>76</v>
      </c>
      <c r="C30" s="62" t="s">
        <v>66</v>
      </c>
      <c r="D30" s="72">
        <f>700-500</f>
        <v>200</v>
      </c>
      <c r="E30" s="65">
        <v>200</v>
      </c>
      <c r="F30" s="65">
        <v>0</v>
      </c>
      <c r="G30" s="65">
        <f t="shared" si="0"/>
        <v>0</v>
      </c>
      <c r="H30" s="73" t="s">
        <v>77</v>
      </c>
    </row>
    <row r="31" spans="1:8" s="59" customFormat="1" ht="25.5">
      <c r="A31" s="60">
        <v>21</v>
      </c>
      <c r="B31" s="68" t="s">
        <v>78</v>
      </c>
      <c r="C31" s="62" t="s">
        <v>66</v>
      </c>
      <c r="D31" s="72">
        <v>100</v>
      </c>
      <c r="E31" s="65">
        <v>100</v>
      </c>
      <c r="F31" s="65">
        <v>0</v>
      </c>
      <c r="G31" s="65">
        <f t="shared" si="0"/>
        <v>0</v>
      </c>
      <c r="H31" s="73" t="s">
        <v>79</v>
      </c>
    </row>
    <row r="32" spans="1:8" s="59" customFormat="1" ht="25.5">
      <c r="A32" s="60">
        <v>22</v>
      </c>
      <c r="B32" s="68" t="s">
        <v>80</v>
      </c>
      <c r="C32" s="62" t="s">
        <v>66</v>
      </c>
      <c r="D32" s="72">
        <v>100</v>
      </c>
      <c r="E32" s="65">
        <v>100</v>
      </c>
      <c r="F32" s="65">
        <v>0</v>
      </c>
      <c r="G32" s="65">
        <f t="shared" si="0"/>
        <v>0</v>
      </c>
      <c r="H32" s="73" t="s">
        <v>81</v>
      </c>
    </row>
    <row r="33" spans="1:8" s="59" customFormat="1" ht="24.75" customHeight="1">
      <c r="A33" s="60">
        <v>23</v>
      </c>
      <c r="B33" s="68" t="s">
        <v>82</v>
      </c>
      <c r="C33" s="62" t="s">
        <v>66</v>
      </c>
      <c r="D33" s="72">
        <v>100</v>
      </c>
      <c r="E33" s="65">
        <v>100</v>
      </c>
      <c r="F33" s="65">
        <v>0</v>
      </c>
      <c r="G33" s="65">
        <f t="shared" si="0"/>
        <v>0</v>
      </c>
      <c r="H33" s="73" t="s">
        <v>81</v>
      </c>
    </row>
    <row r="34" spans="1:8" s="75" customFormat="1" ht="38.25">
      <c r="A34" s="60">
        <v>24</v>
      </c>
      <c r="B34" s="61" t="s">
        <v>83</v>
      </c>
      <c r="C34" s="62" t="s">
        <v>84</v>
      </c>
      <c r="D34" s="74">
        <v>70</v>
      </c>
      <c r="E34" s="65">
        <v>200</v>
      </c>
      <c r="F34" s="65">
        <v>0</v>
      </c>
      <c r="G34" s="65">
        <f t="shared" si="0"/>
        <v>0</v>
      </c>
      <c r="H34" s="69" t="s">
        <v>85</v>
      </c>
    </row>
    <row r="35" spans="1:8" s="59" customFormat="1" ht="24.75" customHeight="1">
      <c r="A35" s="71">
        <v>25</v>
      </c>
      <c r="B35" s="68" t="s">
        <v>86</v>
      </c>
      <c r="C35" s="62" t="s">
        <v>66</v>
      </c>
      <c r="D35" s="72">
        <v>0</v>
      </c>
      <c r="E35" s="65">
        <v>100</v>
      </c>
      <c r="F35" s="65">
        <v>0</v>
      </c>
      <c r="G35" s="65">
        <f t="shared" si="0"/>
        <v>0</v>
      </c>
      <c r="H35" s="76" t="s">
        <v>87</v>
      </c>
    </row>
    <row r="36" spans="1:8" s="53" customFormat="1" ht="76.5">
      <c r="A36" s="70">
        <v>26</v>
      </c>
      <c r="B36" s="61" t="s">
        <v>88</v>
      </c>
      <c r="C36" s="62" t="s">
        <v>89</v>
      </c>
      <c r="D36" s="65">
        <v>2000</v>
      </c>
      <c r="E36" s="64">
        <v>2000</v>
      </c>
      <c r="F36" s="64">
        <v>669.5</v>
      </c>
      <c r="G36" s="65">
        <f t="shared" si="0"/>
        <v>33.475</v>
      </c>
      <c r="H36" s="66" t="s">
        <v>90</v>
      </c>
    </row>
    <row r="37" spans="1:8" s="53" customFormat="1" ht="51">
      <c r="A37" s="70">
        <v>27</v>
      </c>
      <c r="B37" s="61" t="s">
        <v>91</v>
      </c>
      <c r="C37" s="62" t="s">
        <v>89</v>
      </c>
      <c r="D37" s="65">
        <v>1500</v>
      </c>
      <c r="E37" s="64">
        <v>1500</v>
      </c>
      <c r="F37" s="64">
        <v>135.5</v>
      </c>
      <c r="G37" s="65">
        <f t="shared" si="0"/>
        <v>9.033333333333333</v>
      </c>
      <c r="H37" s="66" t="s">
        <v>92</v>
      </c>
    </row>
    <row r="38" spans="1:8" s="53" customFormat="1" ht="25.5">
      <c r="A38" s="71">
        <v>28</v>
      </c>
      <c r="B38" s="61" t="s">
        <v>93</v>
      </c>
      <c r="C38" s="62" t="s">
        <v>89</v>
      </c>
      <c r="D38" s="65">
        <v>50</v>
      </c>
      <c r="E38" s="63">
        <v>50</v>
      </c>
      <c r="F38" s="63">
        <v>0</v>
      </c>
      <c r="G38" s="65">
        <f t="shared" si="0"/>
        <v>0</v>
      </c>
      <c r="H38" s="69" t="s">
        <v>94</v>
      </c>
    </row>
    <row r="39" spans="1:8" s="53" customFormat="1" ht="45">
      <c r="A39" s="71">
        <v>29</v>
      </c>
      <c r="B39" s="61" t="s">
        <v>95</v>
      </c>
      <c r="C39" s="62" t="s">
        <v>89</v>
      </c>
      <c r="D39" s="65">
        <v>10</v>
      </c>
      <c r="E39" s="63">
        <v>10</v>
      </c>
      <c r="F39" s="63">
        <v>0</v>
      </c>
      <c r="G39" s="65">
        <f t="shared" si="0"/>
        <v>0</v>
      </c>
      <c r="H39" s="69" t="s">
        <v>96</v>
      </c>
    </row>
    <row r="40" spans="1:8" s="53" customFormat="1" ht="38.25">
      <c r="A40" s="70">
        <v>30</v>
      </c>
      <c r="B40" s="61" t="s">
        <v>97</v>
      </c>
      <c r="C40" s="62" t="s">
        <v>89</v>
      </c>
      <c r="D40" s="65">
        <v>100</v>
      </c>
      <c r="E40" s="64">
        <v>100</v>
      </c>
      <c r="F40" s="64">
        <v>0.8</v>
      </c>
      <c r="G40" s="77">
        <f t="shared" si="0"/>
        <v>0.8</v>
      </c>
      <c r="H40" s="66" t="s">
        <v>98</v>
      </c>
    </row>
    <row r="41" spans="1:8" ht="42.75" customHeight="1">
      <c r="A41" s="60">
        <v>31</v>
      </c>
      <c r="B41" s="78" t="s">
        <v>99</v>
      </c>
      <c r="C41" s="62" t="s">
        <v>100</v>
      </c>
      <c r="D41" s="65">
        <v>50</v>
      </c>
      <c r="E41" s="65">
        <v>50</v>
      </c>
      <c r="F41" s="65">
        <v>0</v>
      </c>
      <c r="G41" s="65">
        <f t="shared" si="0"/>
        <v>0</v>
      </c>
      <c r="H41" s="79" t="s">
        <v>101</v>
      </c>
    </row>
    <row r="42" spans="1:8" ht="133.5" customHeight="1">
      <c r="A42" s="60">
        <v>32</v>
      </c>
      <c r="B42" s="78" t="s">
        <v>102</v>
      </c>
      <c r="C42" s="62" t="s">
        <v>100</v>
      </c>
      <c r="D42" s="65">
        <v>1000</v>
      </c>
      <c r="E42" s="65">
        <v>1206.5</v>
      </c>
      <c r="F42" s="65">
        <v>874.37</v>
      </c>
      <c r="G42" s="65">
        <f t="shared" si="0"/>
        <v>72.47161210111895</v>
      </c>
      <c r="H42" s="76" t="s">
        <v>103</v>
      </c>
    </row>
    <row r="43" spans="1:8" ht="102">
      <c r="A43" s="60">
        <v>33</v>
      </c>
      <c r="B43" s="78" t="s">
        <v>104</v>
      </c>
      <c r="C43" s="62" t="s">
        <v>100</v>
      </c>
      <c r="D43" s="65">
        <v>1200</v>
      </c>
      <c r="E43" s="65">
        <v>999.5</v>
      </c>
      <c r="F43" s="65">
        <v>196.8</v>
      </c>
      <c r="G43" s="65">
        <f t="shared" si="0"/>
        <v>19.68984492246123</v>
      </c>
      <c r="H43" s="76" t="s">
        <v>105</v>
      </c>
    </row>
    <row r="44" spans="1:8" ht="144.75" customHeight="1">
      <c r="A44" s="60">
        <v>34</v>
      </c>
      <c r="B44" s="78" t="s">
        <v>106</v>
      </c>
      <c r="C44" s="62" t="s">
        <v>100</v>
      </c>
      <c r="D44" s="65">
        <v>1100</v>
      </c>
      <c r="E44" s="65">
        <v>1500</v>
      </c>
      <c r="F44" s="65">
        <v>214.5</v>
      </c>
      <c r="G44" s="65">
        <f t="shared" si="0"/>
        <v>14.299999999999999</v>
      </c>
      <c r="H44" s="76" t="s">
        <v>107</v>
      </c>
    </row>
    <row r="45" spans="1:8" ht="125.25" customHeight="1">
      <c r="A45" s="60">
        <v>35</v>
      </c>
      <c r="B45" s="80" t="s">
        <v>108</v>
      </c>
      <c r="C45" s="62" t="s">
        <v>100</v>
      </c>
      <c r="D45" s="65">
        <v>7500</v>
      </c>
      <c r="E45" s="65">
        <v>7750</v>
      </c>
      <c r="F45" s="65">
        <f>3265.5+7</f>
        <v>3272.5</v>
      </c>
      <c r="G45" s="65">
        <f>F45/E45*100</f>
        <v>42.225806451612904</v>
      </c>
      <c r="H45" s="76" t="s">
        <v>109</v>
      </c>
    </row>
    <row r="46" spans="1:8" s="75" customFormat="1" ht="103.5" customHeight="1">
      <c r="A46" s="60"/>
      <c r="B46" s="80"/>
      <c r="C46" s="62"/>
      <c r="D46" s="65"/>
      <c r="E46" s="65"/>
      <c r="F46" s="65"/>
      <c r="G46" s="65"/>
      <c r="H46" s="76" t="s">
        <v>110</v>
      </c>
    </row>
    <row r="47" spans="1:8" s="75" customFormat="1" ht="70.5" customHeight="1">
      <c r="A47" s="60">
        <v>36</v>
      </c>
      <c r="B47" s="80" t="s">
        <v>111</v>
      </c>
      <c r="C47" s="62" t="s">
        <v>100</v>
      </c>
      <c r="D47" s="65">
        <v>600</v>
      </c>
      <c r="E47" s="65">
        <v>505</v>
      </c>
      <c r="F47" s="65">
        <v>358</v>
      </c>
      <c r="G47" s="65">
        <f t="shared" si="0"/>
        <v>70.89108910891089</v>
      </c>
      <c r="H47" s="76" t="s">
        <v>112</v>
      </c>
    </row>
    <row r="48" spans="1:8" s="75" customFormat="1" ht="63.75">
      <c r="A48" s="60">
        <v>37</v>
      </c>
      <c r="B48" s="80" t="s">
        <v>113</v>
      </c>
      <c r="C48" s="62" t="s">
        <v>100</v>
      </c>
      <c r="D48" s="65">
        <v>750</v>
      </c>
      <c r="E48" s="65">
        <v>750</v>
      </c>
      <c r="F48" s="65">
        <v>659</v>
      </c>
      <c r="G48" s="65">
        <f t="shared" si="0"/>
        <v>87.86666666666667</v>
      </c>
      <c r="H48" s="76" t="s">
        <v>114</v>
      </c>
    </row>
    <row r="49" spans="1:8" s="75" customFormat="1" ht="38.25">
      <c r="A49" s="60">
        <v>38</v>
      </c>
      <c r="B49" s="80" t="s">
        <v>115</v>
      </c>
      <c r="C49" s="62" t="s">
        <v>100</v>
      </c>
      <c r="D49" s="65">
        <v>0</v>
      </c>
      <c r="E49" s="65">
        <v>2</v>
      </c>
      <c r="F49" s="65">
        <v>2</v>
      </c>
      <c r="G49" s="65">
        <f t="shared" si="0"/>
        <v>100</v>
      </c>
      <c r="H49" s="76" t="s">
        <v>116</v>
      </c>
    </row>
    <row r="50" spans="1:8" s="75" customFormat="1" ht="54.75" customHeight="1">
      <c r="A50" s="60">
        <v>39</v>
      </c>
      <c r="B50" s="81" t="s">
        <v>117</v>
      </c>
      <c r="C50" s="62" t="s">
        <v>118</v>
      </c>
      <c r="D50" s="65">
        <v>50</v>
      </c>
      <c r="E50" s="65">
        <v>10</v>
      </c>
      <c r="F50" s="65">
        <v>0</v>
      </c>
      <c r="G50" s="82">
        <f t="shared" si="0"/>
        <v>0</v>
      </c>
      <c r="H50" s="76" t="s">
        <v>119</v>
      </c>
    </row>
    <row r="51" spans="1:8" s="59" customFormat="1" ht="38.25">
      <c r="A51" s="60">
        <v>40</v>
      </c>
      <c r="B51" s="80" t="s">
        <v>120</v>
      </c>
      <c r="C51" s="62" t="s">
        <v>118</v>
      </c>
      <c r="D51" s="65">
        <v>10</v>
      </c>
      <c r="E51" s="65">
        <v>50</v>
      </c>
      <c r="F51" s="65">
        <v>13.9</v>
      </c>
      <c r="G51" s="82">
        <f t="shared" si="0"/>
        <v>27.800000000000004</v>
      </c>
      <c r="H51" s="76" t="s">
        <v>121</v>
      </c>
    </row>
    <row r="52" spans="1:8" s="59" customFormat="1" ht="25.5">
      <c r="A52" s="60">
        <v>41</v>
      </c>
      <c r="B52" s="80" t="s">
        <v>122</v>
      </c>
      <c r="C52" s="62" t="s">
        <v>118</v>
      </c>
      <c r="D52" s="65">
        <v>10</v>
      </c>
      <c r="E52" s="65">
        <v>39</v>
      </c>
      <c r="F52" s="65">
        <v>0</v>
      </c>
      <c r="G52" s="82">
        <f t="shared" si="0"/>
        <v>0</v>
      </c>
      <c r="H52" s="76" t="s">
        <v>123</v>
      </c>
    </row>
    <row r="53" spans="1:8" s="59" customFormat="1" ht="25.5">
      <c r="A53" s="60">
        <v>42</v>
      </c>
      <c r="B53" s="83" t="s">
        <v>124</v>
      </c>
      <c r="C53" s="62" t="s">
        <v>118</v>
      </c>
      <c r="D53" s="84">
        <v>50</v>
      </c>
      <c r="E53" s="65">
        <v>50</v>
      </c>
      <c r="F53" s="65">
        <v>0</v>
      </c>
      <c r="G53" s="82">
        <f t="shared" si="0"/>
        <v>0</v>
      </c>
      <c r="H53" s="69" t="s">
        <v>125</v>
      </c>
    </row>
    <row r="54" spans="1:8" s="59" customFormat="1" ht="30.75" customHeight="1">
      <c r="A54" s="60">
        <v>43</v>
      </c>
      <c r="B54" s="61" t="s">
        <v>126</v>
      </c>
      <c r="C54" s="62" t="s">
        <v>118</v>
      </c>
      <c r="D54" s="72">
        <v>10</v>
      </c>
      <c r="E54" s="65">
        <v>10</v>
      </c>
      <c r="F54" s="65">
        <v>0</v>
      </c>
      <c r="G54" s="82">
        <f t="shared" si="0"/>
        <v>0</v>
      </c>
      <c r="H54" s="69" t="s">
        <v>125</v>
      </c>
    </row>
    <row r="55" spans="1:8" s="59" customFormat="1" ht="51">
      <c r="A55" s="60">
        <v>44</v>
      </c>
      <c r="B55" s="61" t="s">
        <v>42</v>
      </c>
      <c r="C55" s="62" t="s">
        <v>118</v>
      </c>
      <c r="D55" s="72">
        <v>200</v>
      </c>
      <c r="E55" s="65">
        <v>100</v>
      </c>
      <c r="F55" s="65">
        <v>25.9</v>
      </c>
      <c r="G55" s="82">
        <f t="shared" si="0"/>
        <v>25.900000000000002</v>
      </c>
      <c r="H55" s="76" t="s">
        <v>127</v>
      </c>
    </row>
    <row r="56" spans="1:8" s="59" customFormat="1" ht="25.5">
      <c r="A56" s="60">
        <v>45</v>
      </c>
      <c r="B56" s="61" t="s">
        <v>128</v>
      </c>
      <c r="C56" s="62" t="s">
        <v>118</v>
      </c>
      <c r="D56" s="72">
        <v>0</v>
      </c>
      <c r="E56" s="65">
        <v>230</v>
      </c>
      <c r="F56" s="65">
        <v>0</v>
      </c>
      <c r="G56" s="82">
        <f t="shared" si="0"/>
        <v>0</v>
      </c>
      <c r="H56" s="76" t="s">
        <v>87</v>
      </c>
    </row>
    <row r="57" spans="1:8" s="59" customFormat="1" ht="25.5">
      <c r="A57" s="60">
        <v>46</v>
      </c>
      <c r="B57" s="80" t="s">
        <v>129</v>
      </c>
      <c r="C57" s="62" t="s">
        <v>89</v>
      </c>
      <c r="D57" s="65">
        <v>0</v>
      </c>
      <c r="E57" s="65">
        <v>150</v>
      </c>
      <c r="F57" s="65">
        <v>0</v>
      </c>
      <c r="G57" s="82">
        <f t="shared" si="0"/>
        <v>0</v>
      </c>
      <c r="H57" s="76" t="s">
        <v>130</v>
      </c>
    </row>
    <row r="58" spans="1:8" s="75" customFormat="1" ht="78">
      <c r="A58" s="85">
        <v>47</v>
      </c>
      <c r="B58" s="61" t="s">
        <v>131</v>
      </c>
      <c r="C58" s="62" t="s">
        <v>132</v>
      </c>
      <c r="D58" s="74">
        <v>250</v>
      </c>
      <c r="E58" s="65">
        <v>390</v>
      </c>
      <c r="F58" s="65">
        <v>381.2</v>
      </c>
      <c r="G58" s="65">
        <f t="shared" si="0"/>
        <v>97.74358974358974</v>
      </c>
      <c r="H58" s="76" t="s">
        <v>133</v>
      </c>
    </row>
    <row r="59" spans="1:8" s="75" customFormat="1" ht="38.25">
      <c r="A59" s="85">
        <v>48</v>
      </c>
      <c r="B59" s="80" t="s">
        <v>134</v>
      </c>
      <c r="C59" s="62" t="s">
        <v>132</v>
      </c>
      <c r="D59" s="74">
        <v>200</v>
      </c>
      <c r="E59" s="74">
        <v>200</v>
      </c>
      <c r="F59" s="65">
        <v>0</v>
      </c>
      <c r="G59" s="65">
        <f t="shared" si="0"/>
        <v>0</v>
      </c>
      <c r="H59" s="86" t="s">
        <v>135</v>
      </c>
    </row>
    <row r="60" spans="1:8" s="59" customFormat="1" ht="63.75">
      <c r="A60" s="60">
        <v>49</v>
      </c>
      <c r="B60" s="80" t="s">
        <v>136</v>
      </c>
      <c r="C60" s="62" t="s">
        <v>137</v>
      </c>
      <c r="D60" s="63">
        <v>200</v>
      </c>
      <c r="E60" s="65">
        <v>200</v>
      </c>
      <c r="F60" s="65">
        <v>0</v>
      </c>
      <c r="G60" s="65">
        <f t="shared" si="0"/>
        <v>0</v>
      </c>
      <c r="H60" s="76" t="s">
        <v>138</v>
      </c>
    </row>
    <row r="61" spans="1:8" s="59" customFormat="1" ht="38.25">
      <c r="A61" s="60">
        <v>50</v>
      </c>
      <c r="B61" s="61" t="s">
        <v>139</v>
      </c>
      <c r="C61" s="62" t="s">
        <v>137</v>
      </c>
      <c r="D61" s="63">
        <v>200</v>
      </c>
      <c r="E61" s="65">
        <v>200</v>
      </c>
      <c r="F61" s="65">
        <v>142.5</v>
      </c>
      <c r="G61" s="65">
        <f t="shared" si="0"/>
        <v>71.25</v>
      </c>
      <c r="H61" s="76" t="s">
        <v>140</v>
      </c>
    </row>
    <row r="62" spans="1:8" s="59" customFormat="1" ht="38.25">
      <c r="A62" s="60">
        <v>51</v>
      </c>
      <c r="B62" s="80" t="s">
        <v>141</v>
      </c>
      <c r="C62" s="62" t="s">
        <v>137</v>
      </c>
      <c r="D62" s="65">
        <v>100</v>
      </c>
      <c r="E62" s="65">
        <v>100</v>
      </c>
      <c r="F62" s="65">
        <v>56.6</v>
      </c>
      <c r="G62" s="65">
        <f t="shared" si="0"/>
        <v>56.60000000000001</v>
      </c>
      <c r="H62" s="76" t="s">
        <v>142</v>
      </c>
    </row>
    <row r="63" spans="1:8" s="59" customFormat="1" ht="25.5">
      <c r="A63" s="85">
        <v>52</v>
      </c>
      <c r="B63" s="80" t="s">
        <v>143</v>
      </c>
      <c r="C63" s="62" t="s">
        <v>137</v>
      </c>
      <c r="D63" s="74">
        <v>0</v>
      </c>
      <c r="E63" s="74">
        <v>6.7</v>
      </c>
      <c r="F63" s="65">
        <v>0</v>
      </c>
      <c r="G63" s="65">
        <f t="shared" si="0"/>
        <v>0</v>
      </c>
      <c r="H63" s="86" t="s">
        <v>87</v>
      </c>
    </row>
    <row r="64" spans="1:8" s="75" customFormat="1" ht="51">
      <c r="A64" s="71">
        <v>53</v>
      </c>
      <c r="B64" s="61" t="s">
        <v>144</v>
      </c>
      <c r="C64" s="62" t="s">
        <v>145</v>
      </c>
      <c r="D64" s="65">
        <v>400</v>
      </c>
      <c r="E64" s="65">
        <v>400</v>
      </c>
      <c r="F64" s="65">
        <v>0</v>
      </c>
      <c r="G64" s="65">
        <f t="shared" si="0"/>
        <v>0</v>
      </c>
      <c r="H64" s="87" t="s">
        <v>146</v>
      </c>
    </row>
    <row r="65" spans="1:8" s="75" customFormat="1" ht="30">
      <c r="A65" s="85">
        <v>54</v>
      </c>
      <c r="B65" s="61" t="s">
        <v>147</v>
      </c>
      <c r="C65" s="62" t="s">
        <v>148</v>
      </c>
      <c r="D65" s="74">
        <v>34</v>
      </c>
      <c r="E65" s="74">
        <v>36</v>
      </c>
      <c r="F65" s="65">
        <v>13.7</v>
      </c>
      <c r="G65" s="65">
        <f t="shared" si="0"/>
        <v>38.05555555555556</v>
      </c>
      <c r="H65" s="86" t="s">
        <v>149</v>
      </c>
    </row>
    <row r="66" spans="1:8" s="75" customFormat="1" ht="18" customHeight="1">
      <c r="A66" s="71"/>
      <c r="B66" s="88" t="s">
        <v>150</v>
      </c>
      <c r="C66" s="62"/>
      <c r="D66" s="51">
        <f>SUM(D67:D69)</f>
        <v>7600</v>
      </c>
      <c r="E66" s="51">
        <f>SUM(E67:E69)</f>
        <v>7800</v>
      </c>
      <c r="F66" s="51">
        <f>SUM(F67:F69)</f>
        <v>3263.61</v>
      </c>
      <c r="G66" s="51">
        <f t="shared" si="0"/>
        <v>41.84115384615385</v>
      </c>
      <c r="H66" s="52"/>
    </row>
    <row r="67" spans="1:8" s="75" customFormat="1" ht="38.25">
      <c r="A67" s="60">
        <v>1</v>
      </c>
      <c r="B67" s="61" t="s">
        <v>151</v>
      </c>
      <c r="C67" s="62" t="s">
        <v>152</v>
      </c>
      <c r="D67" s="63">
        <v>2000</v>
      </c>
      <c r="E67" s="63">
        <v>1000</v>
      </c>
      <c r="F67" s="63">
        <v>0</v>
      </c>
      <c r="G67" s="65">
        <f t="shared" si="0"/>
        <v>0</v>
      </c>
      <c r="H67" s="69" t="s">
        <v>153</v>
      </c>
    </row>
    <row r="68" spans="1:8" ht="191.25">
      <c r="A68" s="60">
        <v>2</v>
      </c>
      <c r="B68" s="78" t="s">
        <v>154</v>
      </c>
      <c r="C68" s="62" t="s">
        <v>155</v>
      </c>
      <c r="D68" s="65">
        <v>5600</v>
      </c>
      <c r="E68" s="65">
        <f>6100+600</f>
        <v>6700</v>
      </c>
      <c r="F68" s="65">
        <f>1291+1974.6-2</f>
        <v>3263.6</v>
      </c>
      <c r="G68" s="65">
        <f t="shared" si="0"/>
        <v>48.71044776119403</v>
      </c>
      <c r="H68" s="76" t="s">
        <v>156</v>
      </c>
    </row>
    <row r="69" spans="1:8" s="59" customFormat="1" ht="51">
      <c r="A69" s="60">
        <v>3</v>
      </c>
      <c r="B69" s="80" t="s">
        <v>157</v>
      </c>
      <c r="C69" s="62" t="s">
        <v>155</v>
      </c>
      <c r="D69" s="65">
        <v>0</v>
      </c>
      <c r="E69" s="65">
        <v>100</v>
      </c>
      <c r="F69" s="65">
        <v>0.01</v>
      </c>
      <c r="G69" s="65">
        <f t="shared" si="0"/>
        <v>0.01</v>
      </c>
      <c r="H69" s="76" t="s">
        <v>158</v>
      </c>
    </row>
    <row r="70" spans="1:8" ht="18.75" customHeight="1">
      <c r="A70" s="71"/>
      <c r="B70" s="49" t="s">
        <v>159</v>
      </c>
      <c r="C70" s="89"/>
      <c r="D70" s="51">
        <f>SUM(D71)</f>
        <v>100</v>
      </c>
      <c r="E70" s="51">
        <f>SUM(E71)</f>
        <v>400</v>
      </c>
      <c r="F70" s="51">
        <f>SUM(F71)</f>
        <v>75.6</v>
      </c>
      <c r="G70" s="51">
        <f t="shared" si="0"/>
        <v>18.9</v>
      </c>
      <c r="H70" s="52"/>
    </row>
    <row r="71" spans="1:8" ht="89.25">
      <c r="A71" s="60">
        <v>1</v>
      </c>
      <c r="B71" s="78" t="s">
        <v>160</v>
      </c>
      <c r="C71" s="62" t="s">
        <v>161</v>
      </c>
      <c r="D71" s="65">
        <v>100</v>
      </c>
      <c r="E71" s="65">
        <v>400</v>
      </c>
      <c r="F71" s="65">
        <f>0.1+75.6-0.1</f>
        <v>75.6</v>
      </c>
      <c r="G71" s="65">
        <f t="shared" si="0"/>
        <v>18.9</v>
      </c>
      <c r="H71" s="76" t="s">
        <v>162</v>
      </c>
    </row>
    <row r="72" spans="1:8" ht="20.25" customHeight="1">
      <c r="A72" s="71"/>
      <c r="B72" s="49" t="s">
        <v>163</v>
      </c>
      <c r="C72" s="89"/>
      <c r="D72" s="51">
        <f>SUM(D73)</f>
        <v>620</v>
      </c>
      <c r="E72" s="51">
        <f>SUM(E73)</f>
        <v>1195</v>
      </c>
      <c r="F72" s="51">
        <f>SUM(F73)</f>
        <v>177.6</v>
      </c>
      <c r="G72" s="51">
        <f t="shared" si="0"/>
        <v>14.861924686192468</v>
      </c>
      <c r="H72" s="87"/>
    </row>
    <row r="73" spans="1:8" ht="63.75">
      <c r="A73" s="71">
        <v>1</v>
      </c>
      <c r="B73" s="78" t="s">
        <v>164</v>
      </c>
      <c r="C73" s="62" t="s">
        <v>165</v>
      </c>
      <c r="D73" s="65">
        <v>620</v>
      </c>
      <c r="E73" s="65">
        <v>1195</v>
      </c>
      <c r="F73" s="65">
        <v>177.6</v>
      </c>
      <c r="G73" s="65">
        <f t="shared" si="0"/>
        <v>14.861924686192468</v>
      </c>
      <c r="H73" s="87" t="s">
        <v>166</v>
      </c>
    </row>
    <row r="74" spans="1:8" ht="18.75" customHeight="1">
      <c r="A74" s="71"/>
      <c r="B74" s="49" t="s">
        <v>167</v>
      </c>
      <c r="C74" s="89"/>
      <c r="D74" s="51">
        <f>SUM(D75:D77)</f>
        <v>1000</v>
      </c>
      <c r="E74" s="51">
        <f>SUM(E75:E77)</f>
        <v>1620</v>
      </c>
      <c r="F74" s="51">
        <f>SUM(F75:F77)</f>
        <v>250.01</v>
      </c>
      <c r="G74" s="51">
        <f t="shared" si="0"/>
        <v>15.432716049382716</v>
      </c>
      <c r="H74" s="87"/>
    </row>
    <row r="75" spans="1:8" ht="52.5" customHeight="1">
      <c r="A75" s="71">
        <v>1</v>
      </c>
      <c r="B75" s="78" t="s">
        <v>168</v>
      </c>
      <c r="C75" s="62" t="s">
        <v>169</v>
      </c>
      <c r="D75" s="65">
        <v>250</v>
      </c>
      <c r="E75" s="65">
        <v>470</v>
      </c>
      <c r="F75" s="65">
        <v>250</v>
      </c>
      <c r="G75" s="65">
        <f aca="true" t="shared" si="1" ref="G75:G99">F75/E75*100</f>
        <v>53.191489361702125</v>
      </c>
      <c r="H75" s="87" t="s">
        <v>170</v>
      </c>
    </row>
    <row r="76" spans="1:8" ht="30" customHeight="1">
      <c r="A76" s="71">
        <v>2</v>
      </c>
      <c r="B76" s="78" t="s">
        <v>171</v>
      </c>
      <c r="C76" s="62" t="s">
        <v>172</v>
      </c>
      <c r="D76" s="65">
        <v>650</v>
      </c>
      <c r="E76" s="65">
        <v>1050</v>
      </c>
      <c r="F76" s="65">
        <v>0</v>
      </c>
      <c r="G76" s="65">
        <f t="shared" si="1"/>
        <v>0</v>
      </c>
      <c r="H76" s="76" t="s">
        <v>87</v>
      </c>
    </row>
    <row r="77" spans="1:8" s="59" customFormat="1" ht="33.75" customHeight="1">
      <c r="A77" s="60">
        <v>3</v>
      </c>
      <c r="B77" s="61" t="s">
        <v>173</v>
      </c>
      <c r="C77" s="62" t="s">
        <v>174</v>
      </c>
      <c r="D77" s="65">
        <v>100</v>
      </c>
      <c r="E77" s="65">
        <v>100</v>
      </c>
      <c r="F77" s="65">
        <v>0.01</v>
      </c>
      <c r="G77" s="65">
        <f t="shared" si="1"/>
        <v>0.01</v>
      </c>
      <c r="H77" s="76" t="s">
        <v>87</v>
      </c>
    </row>
    <row r="78" spans="1:8" ht="25.5" customHeight="1">
      <c r="A78" s="71"/>
      <c r="B78" s="49" t="s">
        <v>175</v>
      </c>
      <c r="C78" s="89"/>
      <c r="D78" s="51">
        <f>SUM(D79)</f>
        <v>100</v>
      </c>
      <c r="E78" s="51">
        <f>SUM(E79)</f>
        <v>98</v>
      </c>
      <c r="F78" s="51">
        <f>SUM(F79)</f>
        <v>0</v>
      </c>
      <c r="G78" s="51">
        <f t="shared" si="1"/>
        <v>0</v>
      </c>
      <c r="H78" s="87"/>
    </row>
    <row r="79" spans="1:8" ht="34.5" customHeight="1">
      <c r="A79" s="71">
        <v>1</v>
      </c>
      <c r="B79" s="78" t="s">
        <v>176</v>
      </c>
      <c r="C79" s="62" t="s">
        <v>177</v>
      </c>
      <c r="D79" s="65">
        <v>100</v>
      </c>
      <c r="E79" s="65">
        <v>98</v>
      </c>
      <c r="F79" s="65">
        <v>0</v>
      </c>
      <c r="G79" s="65">
        <f t="shared" si="1"/>
        <v>0</v>
      </c>
      <c r="H79" s="87" t="s">
        <v>178</v>
      </c>
    </row>
    <row r="80" spans="1:8" ht="18.75" customHeight="1">
      <c r="A80" s="71"/>
      <c r="B80" s="49" t="s">
        <v>179</v>
      </c>
      <c r="C80" s="89"/>
      <c r="D80" s="51">
        <f>SUM(D81:D86)</f>
        <v>3798.2</v>
      </c>
      <c r="E80" s="51">
        <f>SUM(E81:E86)</f>
        <v>9219.9</v>
      </c>
      <c r="F80" s="51">
        <f>SUM(F81:F86)</f>
        <v>669.1999999999999</v>
      </c>
      <c r="G80" s="51">
        <f t="shared" si="1"/>
        <v>7.25821321272465</v>
      </c>
      <c r="H80" s="87"/>
    </row>
    <row r="81" spans="1:8" s="59" customFormat="1" ht="102">
      <c r="A81" s="60">
        <v>1</v>
      </c>
      <c r="B81" s="61" t="s">
        <v>180</v>
      </c>
      <c r="C81" s="62" t="s">
        <v>181</v>
      </c>
      <c r="D81" s="65">
        <v>1100</v>
      </c>
      <c r="E81" s="65">
        <v>1100</v>
      </c>
      <c r="F81" s="65">
        <v>0</v>
      </c>
      <c r="G81" s="65">
        <f t="shared" si="1"/>
        <v>0</v>
      </c>
      <c r="H81" s="76" t="s">
        <v>182</v>
      </c>
    </row>
    <row r="82" spans="1:8" s="59" customFormat="1" ht="102">
      <c r="A82" s="60">
        <v>2</v>
      </c>
      <c r="B82" s="80" t="s">
        <v>183</v>
      </c>
      <c r="C82" s="62" t="s">
        <v>184</v>
      </c>
      <c r="D82" s="65">
        <v>0</v>
      </c>
      <c r="E82" s="65">
        <v>1600</v>
      </c>
      <c r="F82" s="65">
        <v>0</v>
      </c>
      <c r="G82" s="82">
        <f t="shared" si="1"/>
        <v>0</v>
      </c>
      <c r="H82" s="76" t="s">
        <v>185</v>
      </c>
    </row>
    <row r="83" spans="1:8" s="59" customFormat="1" ht="102">
      <c r="A83" s="60">
        <v>3</v>
      </c>
      <c r="B83" s="80" t="s">
        <v>186</v>
      </c>
      <c r="C83" s="62" t="s">
        <v>187</v>
      </c>
      <c r="D83" s="65">
        <v>0</v>
      </c>
      <c r="E83" s="65">
        <v>1600</v>
      </c>
      <c r="F83" s="65">
        <v>0</v>
      </c>
      <c r="G83" s="82">
        <f t="shared" si="1"/>
        <v>0</v>
      </c>
      <c r="H83" s="76" t="s">
        <v>185</v>
      </c>
    </row>
    <row r="84" spans="1:8" s="59" customFormat="1" ht="51">
      <c r="A84" s="60">
        <v>4</v>
      </c>
      <c r="B84" s="80" t="s">
        <v>188</v>
      </c>
      <c r="C84" s="62" t="s">
        <v>187</v>
      </c>
      <c r="D84" s="65">
        <v>0</v>
      </c>
      <c r="E84" s="65">
        <v>500</v>
      </c>
      <c r="F84" s="65">
        <v>59.8</v>
      </c>
      <c r="G84" s="65">
        <f t="shared" si="1"/>
        <v>11.959999999999999</v>
      </c>
      <c r="H84" s="76" t="s">
        <v>189</v>
      </c>
    </row>
    <row r="85" spans="1:8" s="59" customFormat="1" ht="35.25" customHeight="1">
      <c r="A85" s="60">
        <v>5</v>
      </c>
      <c r="B85" s="61" t="s">
        <v>190</v>
      </c>
      <c r="C85" s="62" t="s">
        <v>191</v>
      </c>
      <c r="D85" s="65">
        <v>100</v>
      </c>
      <c r="E85" s="65">
        <v>100</v>
      </c>
      <c r="F85" s="65">
        <v>0</v>
      </c>
      <c r="G85" s="65">
        <f>F85/E85*100</f>
        <v>0</v>
      </c>
      <c r="H85" s="76" t="s">
        <v>192</v>
      </c>
    </row>
    <row r="86" spans="1:8" ht="79.5" customHeight="1">
      <c r="A86" s="71">
        <v>6</v>
      </c>
      <c r="B86" s="78" t="s">
        <v>193</v>
      </c>
      <c r="C86" s="62" t="s">
        <v>194</v>
      </c>
      <c r="D86" s="65">
        <v>2598.2</v>
      </c>
      <c r="E86" s="65">
        <v>4319.9</v>
      </c>
      <c r="F86" s="65">
        <f>609.5-0.1</f>
        <v>609.4</v>
      </c>
      <c r="G86" s="65">
        <f t="shared" si="1"/>
        <v>14.106808027963611</v>
      </c>
      <c r="H86" s="87" t="s">
        <v>195</v>
      </c>
    </row>
    <row r="87" spans="1:8" ht="20.25" customHeight="1">
      <c r="A87" s="71"/>
      <c r="B87" s="49" t="s">
        <v>196</v>
      </c>
      <c r="C87" s="89"/>
      <c r="D87" s="51">
        <f>SUM(D89)</f>
        <v>280</v>
      </c>
      <c r="E87" s="51">
        <f>SUM(E88:E89)</f>
        <v>655</v>
      </c>
      <c r="F87" s="51">
        <f>SUM(F89)</f>
        <v>280</v>
      </c>
      <c r="G87" s="51">
        <f t="shared" si="1"/>
        <v>42.74809160305343</v>
      </c>
      <c r="H87" s="52"/>
    </row>
    <row r="88" spans="1:8" ht="30">
      <c r="A88" s="60">
        <v>1</v>
      </c>
      <c r="B88" s="61" t="s">
        <v>197</v>
      </c>
      <c r="C88" s="62" t="s">
        <v>198</v>
      </c>
      <c r="D88" s="63">
        <v>0</v>
      </c>
      <c r="E88" s="63">
        <v>375</v>
      </c>
      <c r="F88" s="63">
        <v>0</v>
      </c>
      <c r="G88" s="65">
        <f t="shared" si="1"/>
        <v>0</v>
      </c>
      <c r="H88" s="76" t="s">
        <v>87</v>
      </c>
    </row>
    <row r="89" spans="1:8" ht="168.75" customHeight="1">
      <c r="A89" s="60">
        <v>2</v>
      </c>
      <c r="B89" s="78" t="s">
        <v>199</v>
      </c>
      <c r="C89" s="62" t="s">
        <v>200</v>
      </c>
      <c r="D89" s="65">
        <v>280</v>
      </c>
      <c r="E89" s="65">
        <v>280</v>
      </c>
      <c r="F89" s="65">
        <v>280</v>
      </c>
      <c r="G89" s="65">
        <f t="shared" si="1"/>
        <v>100</v>
      </c>
      <c r="H89" s="76" t="s">
        <v>201</v>
      </c>
    </row>
    <row r="90" spans="1:8" ht="18.75" customHeight="1">
      <c r="A90" s="71"/>
      <c r="B90" s="49" t="s">
        <v>202</v>
      </c>
      <c r="C90" s="89"/>
      <c r="D90" s="51">
        <f>SUM(D91)</f>
        <v>227</v>
      </c>
      <c r="E90" s="51">
        <f>SUM(E91)</f>
        <v>227</v>
      </c>
      <c r="F90" s="51">
        <f>SUM(F91)</f>
        <v>42.9</v>
      </c>
      <c r="G90" s="51">
        <f t="shared" si="1"/>
        <v>18.898678414096914</v>
      </c>
      <c r="H90" s="52"/>
    </row>
    <row r="91" spans="1:8" ht="36" customHeight="1">
      <c r="A91" s="60">
        <v>1</v>
      </c>
      <c r="B91" s="61" t="s">
        <v>203</v>
      </c>
      <c r="C91" s="62" t="s">
        <v>204</v>
      </c>
      <c r="D91" s="65">
        <v>227</v>
      </c>
      <c r="E91" s="65">
        <v>227</v>
      </c>
      <c r="F91" s="65">
        <v>42.9</v>
      </c>
      <c r="G91" s="65">
        <f t="shared" si="1"/>
        <v>18.898678414096914</v>
      </c>
      <c r="H91" s="76" t="s">
        <v>205</v>
      </c>
    </row>
    <row r="92" spans="1:8" ht="19.5" customHeight="1">
      <c r="A92" s="71"/>
      <c r="B92" s="49" t="s">
        <v>206</v>
      </c>
      <c r="C92" s="89"/>
      <c r="D92" s="51"/>
      <c r="E92" s="51">
        <f>SUM(E93)</f>
        <v>330</v>
      </c>
      <c r="F92" s="51">
        <f>SUM(F93)</f>
        <v>0</v>
      </c>
      <c r="G92" s="51">
        <f>F92/E92*100</f>
        <v>0</v>
      </c>
      <c r="H92" s="52"/>
    </row>
    <row r="93" spans="1:8" ht="69.75" customHeight="1">
      <c r="A93" s="60">
        <v>1</v>
      </c>
      <c r="B93" s="61" t="s">
        <v>207</v>
      </c>
      <c r="C93" s="62" t="s">
        <v>208</v>
      </c>
      <c r="D93" s="65"/>
      <c r="E93" s="65">
        <v>330</v>
      </c>
      <c r="F93" s="65">
        <v>0</v>
      </c>
      <c r="G93" s="65">
        <f>F93/E93*100</f>
        <v>0</v>
      </c>
      <c r="H93" s="76" t="s">
        <v>209</v>
      </c>
    </row>
    <row r="94" spans="1:8" ht="15">
      <c r="A94" s="71"/>
      <c r="B94" s="49" t="s">
        <v>210</v>
      </c>
      <c r="C94" s="89"/>
      <c r="D94" s="51">
        <f>SUM(D96:D97)</f>
        <v>171.5</v>
      </c>
      <c r="E94" s="51">
        <f>SUM(E95:E97)</f>
        <v>184.5</v>
      </c>
      <c r="F94" s="51">
        <f>SUM(F95:F97)</f>
        <v>50.5</v>
      </c>
      <c r="G94" s="51">
        <f t="shared" si="1"/>
        <v>27.371273712737125</v>
      </c>
      <c r="H94" s="87"/>
    </row>
    <row r="95" spans="1:8" ht="25.5">
      <c r="A95" s="60">
        <v>1</v>
      </c>
      <c r="B95" s="90" t="s">
        <v>211</v>
      </c>
      <c r="C95" s="62" t="s">
        <v>212</v>
      </c>
      <c r="D95" s="63">
        <v>0</v>
      </c>
      <c r="E95" s="63">
        <v>7</v>
      </c>
      <c r="F95" s="63">
        <v>6.5</v>
      </c>
      <c r="G95" s="65">
        <f t="shared" si="1"/>
        <v>92.85714285714286</v>
      </c>
      <c r="H95" s="87" t="s">
        <v>213</v>
      </c>
    </row>
    <row r="96" spans="1:8" ht="51">
      <c r="A96" s="60">
        <v>2</v>
      </c>
      <c r="B96" s="91" t="s">
        <v>214</v>
      </c>
      <c r="C96" s="62" t="s">
        <v>215</v>
      </c>
      <c r="D96" s="65">
        <v>128.5</v>
      </c>
      <c r="E96" s="65">
        <v>134.5</v>
      </c>
      <c r="F96" s="65">
        <v>1</v>
      </c>
      <c r="G96" s="65">
        <f t="shared" si="1"/>
        <v>0.7434944237918215</v>
      </c>
      <c r="H96" s="87" t="s">
        <v>216</v>
      </c>
    </row>
    <row r="97" spans="1:8" ht="25.5">
      <c r="A97" s="60">
        <v>3</v>
      </c>
      <c r="B97" s="91" t="s">
        <v>217</v>
      </c>
      <c r="C97" s="62" t="s">
        <v>218</v>
      </c>
      <c r="D97" s="65">
        <v>43</v>
      </c>
      <c r="E97" s="65">
        <v>43</v>
      </c>
      <c r="F97" s="65">
        <v>43</v>
      </c>
      <c r="G97" s="65">
        <f t="shared" si="1"/>
        <v>100</v>
      </c>
      <c r="H97" s="87" t="s">
        <v>219</v>
      </c>
    </row>
    <row r="98" spans="1:8" ht="19.5" customHeight="1">
      <c r="A98" s="71"/>
      <c r="B98" s="49" t="s">
        <v>220</v>
      </c>
      <c r="C98" s="89"/>
      <c r="D98" s="51">
        <f>SUM(D99:D120)</f>
        <v>8740</v>
      </c>
      <c r="E98" s="51">
        <f>SUM(E99:E120)</f>
        <v>9248.2</v>
      </c>
      <c r="F98" s="51">
        <f>SUM(F99:F120)</f>
        <v>1168.81</v>
      </c>
      <c r="G98" s="51">
        <f t="shared" si="1"/>
        <v>12.638243117579636</v>
      </c>
      <c r="H98" s="52"/>
    </row>
    <row r="99" spans="1:8" ht="182.25" customHeight="1">
      <c r="A99" s="92">
        <v>1</v>
      </c>
      <c r="B99" s="93" t="s">
        <v>221</v>
      </c>
      <c r="C99" s="94" t="s">
        <v>222</v>
      </c>
      <c r="D99" s="74">
        <v>3000</v>
      </c>
      <c r="E99" s="74">
        <v>2680</v>
      </c>
      <c r="F99" s="74">
        <f>625+72.5-0.1</f>
        <v>697.4</v>
      </c>
      <c r="G99" s="74">
        <f t="shared" si="1"/>
        <v>26.02238805970149</v>
      </c>
      <c r="H99" s="95" t="s">
        <v>223</v>
      </c>
    </row>
    <row r="100" spans="1:8" ht="57.75" customHeight="1">
      <c r="A100" s="54"/>
      <c r="B100" s="96"/>
      <c r="C100" s="56"/>
      <c r="D100" s="57"/>
      <c r="E100" s="57"/>
      <c r="F100" s="57"/>
      <c r="G100" s="57"/>
      <c r="H100" s="58" t="s">
        <v>224</v>
      </c>
    </row>
    <row r="101" spans="1:8" ht="96" customHeight="1">
      <c r="A101" s="60">
        <v>2</v>
      </c>
      <c r="B101" s="78" t="s">
        <v>225</v>
      </c>
      <c r="C101" s="94" t="s">
        <v>222</v>
      </c>
      <c r="D101" s="65">
        <v>500</v>
      </c>
      <c r="E101" s="65">
        <v>40</v>
      </c>
      <c r="F101" s="65">
        <v>7.7</v>
      </c>
      <c r="G101" s="65">
        <f>F101/E101*100</f>
        <v>19.25</v>
      </c>
      <c r="H101" s="76" t="s">
        <v>226</v>
      </c>
    </row>
    <row r="102" spans="1:8" s="75" customFormat="1" ht="51">
      <c r="A102" s="60">
        <v>3</v>
      </c>
      <c r="B102" s="80" t="s">
        <v>227</v>
      </c>
      <c r="C102" s="62" t="s">
        <v>228</v>
      </c>
      <c r="D102" s="65">
        <v>350</v>
      </c>
      <c r="E102" s="65">
        <v>454.8</v>
      </c>
      <c r="F102" s="65">
        <v>0.01</v>
      </c>
      <c r="G102" s="82">
        <f aca="true" t="shared" si="2" ref="G102:G109">F102/E102*100</f>
        <v>0.0021987686895338612</v>
      </c>
      <c r="H102" s="76" t="s">
        <v>229</v>
      </c>
    </row>
    <row r="103" spans="1:8" s="75" customFormat="1" ht="38.25">
      <c r="A103" s="60">
        <v>4</v>
      </c>
      <c r="B103" s="80" t="s">
        <v>230</v>
      </c>
      <c r="C103" s="62" t="s">
        <v>228</v>
      </c>
      <c r="D103" s="65">
        <v>100</v>
      </c>
      <c r="E103" s="65">
        <v>100</v>
      </c>
      <c r="F103" s="65">
        <v>0</v>
      </c>
      <c r="G103" s="82">
        <f t="shared" si="2"/>
        <v>0</v>
      </c>
      <c r="H103" s="76" t="s">
        <v>231</v>
      </c>
    </row>
    <row r="104" spans="1:8" s="75" customFormat="1" ht="25.5">
      <c r="A104" s="60">
        <v>5</v>
      </c>
      <c r="B104" s="80" t="s">
        <v>232</v>
      </c>
      <c r="C104" s="62" t="s">
        <v>228</v>
      </c>
      <c r="D104" s="65">
        <v>50</v>
      </c>
      <c r="E104" s="65">
        <v>47.8</v>
      </c>
      <c r="F104" s="65">
        <v>3.7</v>
      </c>
      <c r="G104" s="65">
        <f t="shared" si="2"/>
        <v>7.740585774058578</v>
      </c>
      <c r="H104" s="76" t="s">
        <v>233</v>
      </c>
    </row>
    <row r="105" spans="1:8" s="75" customFormat="1" ht="83.25" customHeight="1">
      <c r="A105" s="60">
        <v>6</v>
      </c>
      <c r="B105" s="80" t="s">
        <v>234</v>
      </c>
      <c r="C105" s="62" t="s">
        <v>228</v>
      </c>
      <c r="D105" s="65">
        <v>50</v>
      </c>
      <c r="E105" s="65">
        <v>50</v>
      </c>
      <c r="F105" s="65">
        <v>0</v>
      </c>
      <c r="G105" s="65">
        <f t="shared" si="2"/>
        <v>0</v>
      </c>
      <c r="H105" s="76" t="s">
        <v>235</v>
      </c>
    </row>
    <row r="106" spans="1:8" s="75" customFormat="1" ht="51">
      <c r="A106" s="60">
        <v>7</v>
      </c>
      <c r="B106" s="78" t="s">
        <v>236</v>
      </c>
      <c r="C106" s="97" t="s">
        <v>237</v>
      </c>
      <c r="D106" s="65">
        <v>100</v>
      </c>
      <c r="E106" s="65">
        <v>100</v>
      </c>
      <c r="F106" s="65">
        <v>0.2</v>
      </c>
      <c r="G106" s="65">
        <f t="shared" si="2"/>
        <v>0.2</v>
      </c>
      <c r="H106" s="76" t="s">
        <v>238</v>
      </c>
    </row>
    <row r="107" spans="1:8" s="75" customFormat="1" ht="54" customHeight="1">
      <c r="A107" s="60">
        <v>8</v>
      </c>
      <c r="B107" s="61" t="s">
        <v>239</v>
      </c>
      <c r="C107" s="62" t="s">
        <v>240</v>
      </c>
      <c r="D107" s="65">
        <v>100</v>
      </c>
      <c r="E107" s="65">
        <v>600</v>
      </c>
      <c r="F107" s="65">
        <v>0</v>
      </c>
      <c r="G107" s="65">
        <f t="shared" si="2"/>
        <v>0</v>
      </c>
      <c r="H107" s="76" t="s">
        <v>241</v>
      </c>
    </row>
    <row r="108" spans="1:8" s="75" customFormat="1" ht="160.5" customHeight="1">
      <c r="A108" s="60">
        <v>9</v>
      </c>
      <c r="B108" s="61" t="s">
        <v>242</v>
      </c>
      <c r="C108" s="62" t="s">
        <v>243</v>
      </c>
      <c r="D108" s="65">
        <v>800</v>
      </c>
      <c r="E108" s="65">
        <v>800</v>
      </c>
      <c r="F108" s="65">
        <v>0.8</v>
      </c>
      <c r="G108" s="65">
        <f t="shared" si="2"/>
        <v>0.1</v>
      </c>
      <c r="H108" s="76" t="s">
        <v>244</v>
      </c>
    </row>
    <row r="109" spans="1:8" s="75" customFormat="1" ht="51">
      <c r="A109" s="60">
        <v>10</v>
      </c>
      <c r="B109" s="61" t="s">
        <v>245</v>
      </c>
      <c r="C109" s="62" t="s">
        <v>246</v>
      </c>
      <c r="D109" s="65">
        <v>500</v>
      </c>
      <c r="E109" s="65">
        <v>92</v>
      </c>
      <c r="F109" s="65">
        <v>0</v>
      </c>
      <c r="G109" s="82">
        <f t="shared" si="2"/>
        <v>0</v>
      </c>
      <c r="H109" s="76" t="s">
        <v>247</v>
      </c>
    </row>
    <row r="110" spans="1:8" ht="76.5">
      <c r="A110" s="60">
        <v>11</v>
      </c>
      <c r="B110" s="78" t="s">
        <v>248</v>
      </c>
      <c r="C110" s="62" t="s">
        <v>249</v>
      </c>
      <c r="D110" s="65">
        <v>100</v>
      </c>
      <c r="E110" s="65">
        <v>100</v>
      </c>
      <c r="F110" s="65">
        <f>4.9+0.1</f>
        <v>5</v>
      </c>
      <c r="G110" s="65">
        <f>F110/E110*100</f>
        <v>5</v>
      </c>
      <c r="H110" s="76" t="s">
        <v>250</v>
      </c>
    </row>
    <row r="111" spans="1:8" s="75" customFormat="1" ht="76.5">
      <c r="A111" s="60">
        <v>12</v>
      </c>
      <c r="B111" s="61" t="s">
        <v>251</v>
      </c>
      <c r="C111" s="62" t="s">
        <v>252</v>
      </c>
      <c r="D111" s="65">
        <v>440</v>
      </c>
      <c r="E111" s="65">
        <f>464.6-24.6</f>
        <v>440</v>
      </c>
      <c r="F111" s="65">
        <v>37.1</v>
      </c>
      <c r="G111" s="65">
        <f>F111/E111*100</f>
        <v>8.431818181818182</v>
      </c>
      <c r="H111" s="76" t="s">
        <v>253</v>
      </c>
    </row>
    <row r="112" spans="1:8" s="75" customFormat="1" ht="60">
      <c r="A112" s="60">
        <v>13</v>
      </c>
      <c r="B112" s="61" t="s">
        <v>254</v>
      </c>
      <c r="C112" s="62" t="s">
        <v>252</v>
      </c>
      <c r="D112" s="65">
        <v>200</v>
      </c>
      <c r="E112" s="65">
        <v>200</v>
      </c>
      <c r="F112" s="65">
        <v>0</v>
      </c>
      <c r="G112" s="65">
        <f>F112/E112*100</f>
        <v>0</v>
      </c>
      <c r="H112" s="76" t="s">
        <v>255</v>
      </c>
    </row>
    <row r="113" spans="1:8" s="75" customFormat="1" ht="30">
      <c r="A113" s="60">
        <v>14</v>
      </c>
      <c r="B113" s="61" t="s">
        <v>256</v>
      </c>
      <c r="C113" s="62" t="s">
        <v>252</v>
      </c>
      <c r="D113" s="65">
        <v>0</v>
      </c>
      <c r="E113" s="65">
        <v>24.6</v>
      </c>
      <c r="F113" s="65">
        <v>0</v>
      </c>
      <c r="G113" s="65">
        <f>F113/E113*100</f>
        <v>0</v>
      </c>
      <c r="H113" s="76" t="s">
        <v>257</v>
      </c>
    </row>
    <row r="114" spans="1:8" s="75" customFormat="1" ht="63.75">
      <c r="A114" s="60">
        <v>15</v>
      </c>
      <c r="B114" s="61" t="s">
        <v>258</v>
      </c>
      <c r="C114" s="62" t="s">
        <v>259</v>
      </c>
      <c r="D114" s="65">
        <v>1000</v>
      </c>
      <c r="E114" s="65">
        <v>1000</v>
      </c>
      <c r="F114" s="65">
        <f>44-0.1</f>
        <v>43.9</v>
      </c>
      <c r="G114" s="65">
        <f>F114/E114*100</f>
        <v>4.390000000000001</v>
      </c>
      <c r="H114" s="76" t="s">
        <v>260</v>
      </c>
    </row>
    <row r="115" spans="1:8" ht="43.5" customHeight="1">
      <c r="A115" s="60">
        <v>16</v>
      </c>
      <c r="B115" s="78" t="s">
        <v>86</v>
      </c>
      <c r="C115" s="62" t="s">
        <v>261</v>
      </c>
      <c r="D115" s="65">
        <v>200</v>
      </c>
      <c r="E115" s="65">
        <v>400</v>
      </c>
      <c r="F115" s="65">
        <v>41.2</v>
      </c>
      <c r="G115" s="65">
        <f aca="true" t="shared" si="3" ref="G115:G137">F115/E115*100</f>
        <v>10.3</v>
      </c>
      <c r="H115" s="98" t="s">
        <v>262</v>
      </c>
    </row>
    <row r="116" spans="1:8" ht="47.25" customHeight="1">
      <c r="A116" s="60">
        <v>17</v>
      </c>
      <c r="B116" s="78" t="s">
        <v>263</v>
      </c>
      <c r="C116" s="62" t="s">
        <v>261</v>
      </c>
      <c r="D116" s="65">
        <v>1000</v>
      </c>
      <c r="E116" s="65">
        <v>1847</v>
      </c>
      <c r="F116" s="65">
        <f>109.3-0.1+0.1</f>
        <v>109.3</v>
      </c>
      <c r="G116" s="65">
        <f t="shared" si="3"/>
        <v>5.917704385489984</v>
      </c>
      <c r="H116" s="98" t="s">
        <v>264</v>
      </c>
    </row>
    <row r="117" spans="1:8" ht="38.25">
      <c r="A117" s="60">
        <v>18</v>
      </c>
      <c r="B117" s="78" t="s">
        <v>265</v>
      </c>
      <c r="C117" s="62" t="s">
        <v>261</v>
      </c>
      <c r="D117" s="65">
        <v>50</v>
      </c>
      <c r="E117" s="65">
        <v>20</v>
      </c>
      <c r="F117" s="65">
        <v>0</v>
      </c>
      <c r="G117" s="65">
        <f t="shared" si="3"/>
        <v>0</v>
      </c>
      <c r="H117" s="76" t="s">
        <v>266</v>
      </c>
    </row>
    <row r="118" spans="1:8" s="75" customFormat="1" ht="114.75">
      <c r="A118" s="60">
        <v>19</v>
      </c>
      <c r="B118" s="61" t="s">
        <v>267</v>
      </c>
      <c r="C118" s="62" t="s">
        <v>261</v>
      </c>
      <c r="D118" s="65">
        <v>50</v>
      </c>
      <c r="E118" s="65">
        <v>32</v>
      </c>
      <c r="F118" s="65">
        <f>30.8-1</f>
        <v>29.8</v>
      </c>
      <c r="G118" s="65">
        <f t="shared" si="3"/>
        <v>93.125</v>
      </c>
      <c r="H118" s="76" t="s">
        <v>268</v>
      </c>
    </row>
    <row r="119" spans="1:8" s="75" customFormat="1" ht="127.5">
      <c r="A119" s="60">
        <v>20</v>
      </c>
      <c r="B119" s="78" t="s">
        <v>269</v>
      </c>
      <c r="C119" s="62" t="s">
        <v>259</v>
      </c>
      <c r="D119" s="65">
        <v>50</v>
      </c>
      <c r="E119" s="65">
        <v>20</v>
      </c>
      <c r="F119" s="65">
        <v>0</v>
      </c>
      <c r="G119" s="65">
        <f t="shared" si="3"/>
        <v>0</v>
      </c>
      <c r="H119" s="76" t="s">
        <v>270</v>
      </c>
    </row>
    <row r="120" spans="1:8" s="75" customFormat="1" ht="153">
      <c r="A120" s="60">
        <v>21</v>
      </c>
      <c r="B120" s="78" t="s">
        <v>271</v>
      </c>
      <c r="C120" s="62" t="s">
        <v>261</v>
      </c>
      <c r="D120" s="65">
        <v>100</v>
      </c>
      <c r="E120" s="65">
        <v>200</v>
      </c>
      <c r="F120" s="65">
        <v>192.7</v>
      </c>
      <c r="G120" s="65">
        <f t="shared" si="3"/>
        <v>96.35</v>
      </c>
      <c r="H120" s="76" t="s">
        <v>272</v>
      </c>
    </row>
    <row r="121" spans="1:8" s="75" customFormat="1" ht="15">
      <c r="A121" s="71"/>
      <c r="B121" s="49" t="s">
        <v>273</v>
      </c>
      <c r="C121" s="89"/>
      <c r="D121" s="51">
        <f>D122+D128+D126</f>
        <v>6320</v>
      </c>
      <c r="E121" s="51">
        <f>E122+E128+E126+E127</f>
        <v>6923</v>
      </c>
      <c r="F121" s="51">
        <f>F122+F128+F126+F127</f>
        <v>5986</v>
      </c>
      <c r="G121" s="51">
        <f t="shared" si="3"/>
        <v>86.46540517116857</v>
      </c>
      <c r="H121" s="52"/>
    </row>
    <row r="122" spans="1:8" s="75" customFormat="1" ht="23.25" customHeight="1">
      <c r="A122" s="92">
        <v>1</v>
      </c>
      <c r="B122" s="99" t="s">
        <v>274</v>
      </c>
      <c r="C122" s="100">
        <v>92106</v>
      </c>
      <c r="D122" s="82">
        <f>SUM(D123:D125)</f>
        <v>6000</v>
      </c>
      <c r="E122" s="82">
        <f>SUM(E123:E125)</f>
        <v>6000</v>
      </c>
      <c r="F122" s="82">
        <f>SUM(F123:F125)</f>
        <v>5445.3</v>
      </c>
      <c r="G122" s="82">
        <f t="shared" si="3"/>
        <v>90.75500000000001</v>
      </c>
      <c r="H122" s="101" t="s">
        <v>275</v>
      </c>
    </row>
    <row r="123" spans="1:8" s="75" customFormat="1" ht="26.25" customHeight="1">
      <c r="A123" s="102"/>
      <c r="B123" s="103" t="s">
        <v>276</v>
      </c>
      <c r="C123" s="104" t="s">
        <v>277</v>
      </c>
      <c r="D123" s="105">
        <v>1346.5</v>
      </c>
      <c r="E123" s="105">
        <v>1345.5</v>
      </c>
      <c r="F123" s="105">
        <v>790.9</v>
      </c>
      <c r="G123" s="105">
        <f t="shared" si="3"/>
        <v>58.781122259383125</v>
      </c>
      <c r="H123" s="106"/>
    </row>
    <row r="124" spans="1:8" s="75" customFormat="1" ht="33" customHeight="1">
      <c r="A124" s="102"/>
      <c r="B124" s="107" t="s">
        <v>278</v>
      </c>
      <c r="C124" s="104" t="s">
        <v>279</v>
      </c>
      <c r="D124" s="105">
        <v>2691.8</v>
      </c>
      <c r="E124" s="105">
        <v>2692.5</v>
      </c>
      <c r="F124" s="105">
        <v>2692.5</v>
      </c>
      <c r="G124" s="105">
        <f t="shared" si="3"/>
        <v>100</v>
      </c>
      <c r="H124" s="106"/>
    </row>
    <row r="125" spans="1:8" s="75" customFormat="1" ht="39" customHeight="1">
      <c r="A125" s="108"/>
      <c r="B125" s="109" t="s">
        <v>280</v>
      </c>
      <c r="C125" s="110" t="s">
        <v>281</v>
      </c>
      <c r="D125" s="111">
        <v>1961.7</v>
      </c>
      <c r="E125" s="111">
        <v>1962</v>
      </c>
      <c r="F125" s="111">
        <v>1961.9</v>
      </c>
      <c r="G125" s="111">
        <f t="shared" si="3"/>
        <v>99.99490316004078</v>
      </c>
      <c r="H125" s="112"/>
    </row>
    <row r="126" spans="1:8" s="114" customFormat="1" ht="76.5">
      <c r="A126" s="60">
        <v>2</v>
      </c>
      <c r="B126" s="78" t="s">
        <v>282</v>
      </c>
      <c r="C126" s="113" t="s">
        <v>283</v>
      </c>
      <c r="D126" s="65">
        <v>100</v>
      </c>
      <c r="E126" s="65">
        <v>100</v>
      </c>
      <c r="F126" s="65">
        <v>0</v>
      </c>
      <c r="G126" s="65">
        <f>F126/E126*100</f>
        <v>0</v>
      </c>
      <c r="H126" s="76" t="s">
        <v>284</v>
      </c>
    </row>
    <row r="127" spans="1:8" s="114" customFormat="1" ht="63.75">
      <c r="A127" s="60">
        <v>3</v>
      </c>
      <c r="B127" s="78" t="s">
        <v>285</v>
      </c>
      <c r="C127" s="62" t="s">
        <v>286</v>
      </c>
      <c r="D127" s="65"/>
      <c r="E127" s="65">
        <v>303</v>
      </c>
      <c r="F127" s="65">
        <v>303</v>
      </c>
      <c r="G127" s="65">
        <f>F127/E127*100</f>
        <v>100</v>
      </c>
      <c r="H127" s="76" t="s">
        <v>287</v>
      </c>
    </row>
    <row r="128" spans="1:8" s="75" customFormat="1" ht="93" customHeight="1">
      <c r="A128" s="60">
        <v>4</v>
      </c>
      <c r="B128" s="78" t="s">
        <v>288</v>
      </c>
      <c r="C128" s="62" t="s">
        <v>289</v>
      </c>
      <c r="D128" s="65">
        <v>220</v>
      </c>
      <c r="E128" s="65">
        <v>520</v>
      </c>
      <c r="F128" s="65">
        <v>237.7</v>
      </c>
      <c r="G128" s="65">
        <f t="shared" si="3"/>
        <v>45.71153846153846</v>
      </c>
      <c r="H128" s="76" t="s">
        <v>290</v>
      </c>
    </row>
    <row r="129" spans="1:8" s="75" customFormat="1" ht="15">
      <c r="A129" s="71"/>
      <c r="B129" s="49" t="s">
        <v>291</v>
      </c>
      <c r="C129" s="89"/>
      <c r="D129" s="51">
        <f>SUM(D130:D132)</f>
        <v>1150</v>
      </c>
      <c r="E129" s="51">
        <f>SUM(E130:E132)</f>
        <v>1421.5</v>
      </c>
      <c r="F129" s="51">
        <f>SUM(F130:F132)</f>
        <v>197.99999999999997</v>
      </c>
      <c r="G129" s="51">
        <f t="shared" si="3"/>
        <v>13.928948294055573</v>
      </c>
      <c r="H129" s="52"/>
    </row>
    <row r="130" spans="1:8" ht="140.25">
      <c r="A130" s="60">
        <v>1</v>
      </c>
      <c r="B130" s="78" t="s">
        <v>292</v>
      </c>
      <c r="C130" s="62" t="s">
        <v>293</v>
      </c>
      <c r="D130" s="65">
        <v>1000</v>
      </c>
      <c r="E130" s="65">
        <v>1000</v>
      </c>
      <c r="F130" s="65">
        <f>84.6+57.3+56.1</f>
        <v>197.99999999999997</v>
      </c>
      <c r="G130" s="65">
        <f t="shared" si="3"/>
        <v>19.799999999999997</v>
      </c>
      <c r="H130" s="76" t="s">
        <v>294</v>
      </c>
    </row>
    <row r="131" spans="1:8" s="75" customFormat="1" ht="51">
      <c r="A131" s="60">
        <v>2</v>
      </c>
      <c r="B131" s="78" t="s">
        <v>295</v>
      </c>
      <c r="C131" s="62" t="s">
        <v>293</v>
      </c>
      <c r="D131" s="65">
        <v>50</v>
      </c>
      <c r="E131" s="65">
        <v>50</v>
      </c>
      <c r="F131" s="65">
        <v>0</v>
      </c>
      <c r="G131" s="82">
        <f t="shared" si="3"/>
        <v>0</v>
      </c>
      <c r="H131" s="76" t="s">
        <v>296</v>
      </c>
    </row>
    <row r="132" spans="1:8" s="114" customFormat="1" ht="64.5" thickBot="1">
      <c r="A132" s="92">
        <v>3</v>
      </c>
      <c r="B132" s="115" t="s">
        <v>297</v>
      </c>
      <c r="C132" s="94" t="s">
        <v>0</v>
      </c>
      <c r="D132" s="74">
        <v>100</v>
      </c>
      <c r="E132" s="74">
        <v>371.5</v>
      </c>
      <c r="F132" s="74">
        <v>0</v>
      </c>
      <c r="G132" s="74">
        <f t="shared" si="3"/>
        <v>0</v>
      </c>
      <c r="H132" s="95" t="s">
        <v>1</v>
      </c>
    </row>
    <row r="133" spans="1:8" s="121" customFormat="1" ht="21" customHeight="1" thickBot="1" thickTop="1">
      <c r="A133" s="116" t="s">
        <v>2</v>
      </c>
      <c r="B133" s="117" t="s">
        <v>3</v>
      </c>
      <c r="C133" s="118"/>
      <c r="D133" s="119">
        <f>D9+D70+D72+D74+D78+D80+D87+D90+D94+D98+D121+D129+D66+D92</f>
        <v>59880.7</v>
      </c>
      <c r="E133" s="119">
        <f>E9+E70+E72+E74+E78+E80+E87+E90+E94+E98+E121+E129+E66+E92</f>
        <v>73018.8</v>
      </c>
      <c r="F133" s="119">
        <f>F9+F70+F72+F74+F78+F80+F87+F90+F94+F98+F121+F129+F66+F92</f>
        <v>21909.880000000005</v>
      </c>
      <c r="G133" s="119">
        <f t="shared" si="3"/>
        <v>30.005806723747863</v>
      </c>
      <c r="H133" s="120"/>
    </row>
    <row r="134" spans="1:8" s="122" customFormat="1" ht="17.25" thickBot="1" thickTop="1">
      <c r="A134" s="116" t="s">
        <v>4</v>
      </c>
      <c r="B134" s="117" t="s">
        <v>5</v>
      </c>
      <c r="C134" s="118"/>
      <c r="D134" s="119">
        <v>3007.22</v>
      </c>
      <c r="E134" s="119">
        <v>3070.318</v>
      </c>
      <c r="F134" s="119">
        <v>1135.5</v>
      </c>
      <c r="G134" s="119">
        <f t="shared" si="3"/>
        <v>36.9831398571744</v>
      </c>
      <c r="H134" s="98" t="s">
        <v>6</v>
      </c>
    </row>
    <row r="135" spans="1:8" s="122" customFormat="1" ht="17.25" thickBot="1" thickTop="1">
      <c r="A135" s="116" t="s">
        <v>7</v>
      </c>
      <c r="B135" s="117" t="s">
        <v>8</v>
      </c>
      <c r="C135" s="118"/>
      <c r="D135" s="119">
        <v>7200</v>
      </c>
      <c r="E135" s="119">
        <v>7284</v>
      </c>
      <c r="F135" s="119">
        <v>184</v>
      </c>
      <c r="G135" s="119">
        <f t="shared" si="3"/>
        <v>2.5260845689181766</v>
      </c>
      <c r="H135" s="120"/>
    </row>
    <row r="136" spans="1:8" s="122" customFormat="1" ht="17.25" thickBot="1" thickTop="1">
      <c r="A136" s="116" t="s">
        <v>9</v>
      </c>
      <c r="B136" s="118" t="s">
        <v>10</v>
      </c>
      <c r="C136" s="123"/>
      <c r="D136" s="119">
        <v>5999.89</v>
      </c>
      <c r="E136" s="119">
        <v>6051.1</v>
      </c>
      <c r="F136" s="119">
        <v>2178</v>
      </c>
      <c r="G136" s="119">
        <f t="shared" si="3"/>
        <v>35.99345573532085</v>
      </c>
      <c r="H136" s="124" t="s">
        <v>11</v>
      </c>
    </row>
    <row r="137" spans="1:8" s="130" customFormat="1" ht="21" customHeight="1" thickBot="1" thickTop="1">
      <c r="A137" s="125"/>
      <c r="B137" s="126" t="s">
        <v>12</v>
      </c>
      <c r="C137" s="127"/>
      <c r="D137" s="128">
        <f>SUM(D133:D136)</f>
        <v>76087.81</v>
      </c>
      <c r="E137" s="128">
        <f>SUM(E133:E136)</f>
        <v>89424.21800000001</v>
      </c>
      <c r="F137" s="128">
        <f>SUM(F133:F136)</f>
        <v>25407.380000000005</v>
      </c>
      <c r="G137" s="128">
        <f t="shared" si="3"/>
        <v>28.412191426711725</v>
      </c>
      <c r="H137" s="129"/>
    </row>
    <row r="138" spans="1:7" ht="16.5" thickTop="1">
      <c r="A138" s="134" t="s">
        <v>14</v>
      </c>
      <c r="B138" s="59"/>
      <c r="C138" s="16"/>
      <c r="D138" s="132"/>
      <c r="E138" s="132"/>
      <c r="F138" s="132"/>
      <c r="G138" s="133"/>
    </row>
    <row r="139" spans="1:7" ht="15.75">
      <c r="A139" s="134" t="s">
        <v>13</v>
      </c>
      <c r="B139" s="59"/>
      <c r="C139" s="16"/>
      <c r="D139" s="132"/>
      <c r="E139" s="132"/>
      <c r="F139" s="132"/>
      <c r="G139" s="133"/>
    </row>
    <row r="140" spans="1:7" ht="15.75">
      <c r="A140" s="134" t="s">
        <v>15</v>
      </c>
      <c r="B140" s="59"/>
      <c r="C140" s="16"/>
      <c r="D140" s="132"/>
      <c r="E140" s="132"/>
      <c r="F140" s="132"/>
      <c r="G140" s="133"/>
    </row>
    <row r="141" spans="1:7" ht="15.75">
      <c r="A141" s="131"/>
      <c r="B141" s="59"/>
      <c r="C141" s="16"/>
      <c r="D141" s="132"/>
      <c r="E141" s="132"/>
      <c r="F141" s="132"/>
      <c r="G141" s="133"/>
    </row>
    <row r="142" spans="1:7" ht="15.75">
      <c r="A142" s="131"/>
      <c r="B142" s="59"/>
      <c r="C142" s="16"/>
      <c r="D142" s="132"/>
      <c r="E142" s="132"/>
      <c r="F142" s="132"/>
      <c r="G142" s="133"/>
    </row>
    <row r="143" spans="1:7" ht="15.75">
      <c r="A143" s="131"/>
      <c r="B143" s="59"/>
      <c r="C143" s="16"/>
      <c r="D143" s="132"/>
      <c r="E143" s="132"/>
      <c r="F143" s="132"/>
      <c r="G143" s="133"/>
    </row>
    <row r="144" spans="1:7" ht="15.75">
      <c r="A144" s="131"/>
      <c r="B144" s="59"/>
      <c r="C144" s="16"/>
      <c r="D144" s="132"/>
      <c r="E144" s="132"/>
      <c r="F144" s="132"/>
      <c r="G144" s="133"/>
    </row>
    <row r="145" spans="1:7" ht="15.75">
      <c r="A145" s="131"/>
      <c r="B145" s="59"/>
      <c r="C145" s="16"/>
      <c r="D145" s="132"/>
      <c r="E145" s="132"/>
      <c r="F145" s="132"/>
      <c r="G145" s="133"/>
    </row>
    <row r="146" spans="1:7" ht="15.75">
      <c r="A146" s="131"/>
      <c r="B146" s="59"/>
      <c r="C146" s="16"/>
      <c r="D146" s="132"/>
      <c r="E146" s="132"/>
      <c r="F146" s="132"/>
      <c r="G146" s="133"/>
    </row>
    <row r="147" spans="1:7" ht="15.75">
      <c r="A147" s="131"/>
      <c r="B147" s="59"/>
      <c r="C147" s="16"/>
      <c r="D147" s="132"/>
      <c r="E147" s="132"/>
      <c r="F147" s="132"/>
      <c r="G147" s="133"/>
    </row>
    <row r="148" spans="1:7" ht="15.75">
      <c r="A148" s="131"/>
      <c r="B148" s="59"/>
      <c r="C148" s="16"/>
      <c r="D148" s="132"/>
      <c r="E148" s="132"/>
      <c r="F148" s="132"/>
      <c r="G148" s="133"/>
    </row>
    <row r="149" spans="1:7" ht="15.75">
      <c r="A149" s="131"/>
      <c r="B149" s="59"/>
      <c r="C149" s="16"/>
      <c r="D149" s="132"/>
      <c r="E149" s="132"/>
      <c r="F149" s="132"/>
      <c r="G149" s="133"/>
    </row>
    <row r="150" spans="1:7" ht="15.75">
      <c r="A150" s="131"/>
      <c r="B150" s="59"/>
      <c r="C150" s="16"/>
      <c r="D150" s="132"/>
      <c r="E150" s="132"/>
      <c r="F150" s="132"/>
      <c r="G150" s="133"/>
    </row>
    <row r="151" spans="1:7" ht="15.75">
      <c r="A151" s="131"/>
      <c r="B151" s="59"/>
      <c r="C151" s="16"/>
      <c r="D151" s="132"/>
      <c r="E151" s="132"/>
      <c r="F151" s="132"/>
      <c r="G151" s="133"/>
    </row>
    <row r="152" spans="1:7" ht="15.75">
      <c r="A152" s="131"/>
      <c r="B152" s="59"/>
      <c r="C152" s="16"/>
      <c r="D152" s="132"/>
      <c r="E152" s="132"/>
      <c r="F152" s="132"/>
      <c r="G152" s="133"/>
    </row>
    <row r="153" spans="1:7" ht="15.75">
      <c r="A153" s="131"/>
      <c r="B153" s="59"/>
      <c r="C153" s="16"/>
      <c r="D153" s="132"/>
      <c r="E153" s="132"/>
      <c r="F153" s="132"/>
      <c r="G153" s="133"/>
    </row>
    <row r="154" spans="1:7" ht="15.75">
      <c r="A154" s="131"/>
      <c r="B154" s="59"/>
      <c r="C154" s="16"/>
      <c r="D154" s="132"/>
      <c r="E154" s="132"/>
      <c r="F154" s="132"/>
      <c r="G154" s="133"/>
    </row>
    <row r="155" spans="1:7" ht="15.75">
      <c r="A155" s="131"/>
      <c r="B155" s="59"/>
      <c r="C155" s="16"/>
      <c r="D155" s="132"/>
      <c r="E155" s="132"/>
      <c r="F155" s="132"/>
      <c r="G155" s="133"/>
    </row>
    <row r="156" spans="1:7" ht="15.75">
      <c r="A156" s="131"/>
      <c r="B156" s="59"/>
      <c r="C156" s="16"/>
      <c r="D156" s="132"/>
      <c r="E156" s="132"/>
      <c r="F156" s="132"/>
      <c r="G156" s="133"/>
    </row>
    <row r="157" spans="1:7" ht="15.75">
      <c r="A157" s="131"/>
      <c r="B157" s="59"/>
      <c r="C157" s="16"/>
      <c r="D157" s="132"/>
      <c r="E157" s="132"/>
      <c r="F157" s="132"/>
      <c r="G157" s="133"/>
    </row>
    <row r="158" spans="1:7" ht="15.75">
      <c r="A158" s="131"/>
      <c r="B158" s="59"/>
      <c r="C158" s="16"/>
      <c r="D158" s="132"/>
      <c r="E158" s="132"/>
      <c r="F158" s="132"/>
      <c r="G158" s="133"/>
    </row>
    <row r="159" spans="1:7" ht="15.75">
      <c r="A159" s="131"/>
      <c r="B159" s="59"/>
      <c r="C159" s="16"/>
      <c r="D159" s="132"/>
      <c r="E159" s="132"/>
      <c r="F159" s="132"/>
      <c r="G159" s="133"/>
    </row>
    <row r="160" spans="1:7" ht="15.75">
      <c r="A160" s="131"/>
      <c r="B160" s="59"/>
      <c r="C160" s="16"/>
      <c r="D160" s="132"/>
      <c r="E160" s="132"/>
      <c r="F160" s="132"/>
      <c r="G160" s="133"/>
    </row>
    <row r="161" spans="1:7" ht="15.75">
      <c r="A161" s="131"/>
      <c r="B161" s="59"/>
      <c r="C161" s="16"/>
      <c r="D161" s="132"/>
      <c r="E161" s="132"/>
      <c r="F161" s="132"/>
      <c r="G161" s="133"/>
    </row>
    <row r="162" spans="1:7" ht="15.75">
      <c r="A162" s="131"/>
      <c r="B162" s="59"/>
      <c r="C162" s="16"/>
      <c r="D162" s="132"/>
      <c r="E162" s="132"/>
      <c r="F162" s="132"/>
      <c r="G162" s="133"/>
    </row>
    <row r="163" spans="1:7" ht="15.75">
      <c r="A163" s="131"/>
      <c r="B163" s="59"/>
      <c r="C163" s="16"/>
      <c r="D163" s="132"/>
      <c r="E163" s="132"/>
      <c r="F163" s="132"/>
      <c r="G163" s="133"/>
    </row>
    <row r="164" spans="1:7" ht="15.75">
      <c r="A164" s="131"/>
      <c r="B164" s="59"/>
      <c r="C164" s="16"/>
      <c r="D164" s="132"/>
      <c r="E164" s="132"/>
      <c r="F164" s="132"/>
      <c r="G164" s="133"/>
    </row>
    <row r="165" spans="1:7" ht="15.75">
      <c r="A165" s="131"/>
      <c r="B165" s="59"/>
      <c r="C165" s="16"/>
      <c r="D165" s="132"/>
      <c r="E165" s="132"/>
      <c r="F165" s="132"/>
      <c r="G165" s="133"/>
    </row>
    <row r="166" spans="1:7" ht="15.75">
      <c r="A166" s="131"/>
      <c r="B166" s="59"/>
      <c r="C166" s="16"/>
      <c r="D166" s="132"/>
      <c r="E166" s="132"/>
      <c r="F166" s="132"/>
      <c r="G166" s="133"/>
    </row>
    <row r="167" spans="1:7" ht="15.75">
      <c r="A167" s="131"/>
      <c r="B167" s="59"/>
      <c r="C167" s="16"/>
      <c r="D167" s="132"/>
      <c r="E167" s="132"/>
      <c r="F167" s="132"/>
      <c r="G167" s="133"/>
    </row>
    <row r="168" spans="1:7" ht="15.75">
      <c r="A168" s="131"/>
      <c r="B168" s="59"/>
      <c r="C168" s="16"/>
      <c r="D168" s="132"/>
      <c r="E168" s="132"/>
      <c r="F168" s="132"/>
      <c r="G168" s="133"/>
    </row>
    <row r="169" spans="1:7" ht="15.75">
      <c r="A169" s="131"/>
      <c r="B169" s="59"/>
      <c r="C169" s="16"/>
      <c r="D169" s="132"/>
      <c r="E169" s="132"/>
      <c r="F169" s="132"/>
      <c r="G169" s="133"/>
    </row>
    <row r="170" spans="1:7" ht="15.75">
      <c r="A170" s="131"/>
      <c r="B170" s="59"/>
      <c r="C170" s="16"/>
      <c r="D170" s="132"/>
      <c r="E170" s="132"/>
      <c r="F170" s="132"/>
      <c r="G170" s="133"/>
    </row>
    <row r="171" spans="1:7" ht="15.75">
      <c r="A171" s="131"/>
      <c r="B171" s="59"/>
      <c r="C171" s="16"/>
      <c r="D171" s="132"/>
      <c r="E171" s="132"/>
      <c r="F171" s="132"/>
      <c r="G171" s="133"/>
    </row>
    <row r="172" spans="1:7" ht="15.75">
      <c r="A172" s="131"/>
      <c r="B172" s="59"/>
      <c r="C172" s="16"/>
      <c r="D172" s="132"/>
      <c r="E172" s="132"/>
      <c r="F172" s="132"/>
      <c r="G172" s="133"/>
    </row>
    <row r="173" spans="1:7" ht="15.75">
      <c r="A173" s="131"/>
      <c r="B173" s="59"/>
      <c r="C173" s="16"/>
      <c r="D173" s="132"/>
      <c r="E173" s="132"/>
      <c r="F173" s="132"/>
      <c r="G173" s="133"/>
    </row>
    <row r="174" spans="1:7" ht="15.75">
      <c r="A174" s="131"/>
      <c r="B174" s="59"/>
      <c r="C174" s="16"/>
      <c r="D174" s="132"/>
      <c r="E174" s="132"/>
      <c r="F174" s="132"/>
      <c r="G174" s="133"/>
    </row>
    <row r="175" spans="1:7" ht="15.75">
      <c r="A175" s="131"/>
      <c r="B175" s="59"/>
      <c r="C175" s="16"/>
      <c r="D175" s="132"/>
      <c r="E175" s="132"/>
      <c r="F175" s="132"/>
      <c r="G175" s="133"/>
    </row>
    <row r="176" spans="1:7" ht="15.75">
      <c r="A176" s="131"/>
      <c r="B176" s="59"/>
      <c r="C176" s="16"/>
      <c r="D176" s="132"/>
      <c r="E176" s="132"/>
      <c r="F176" s="132"/>
      <c r="G176" s="133"/>
    </row>
    <row r="177" spans="1:7" ht="15.75">
      <c r="A177" s="131"/>
      <c r="B177" s="59"/>
      <c r="C177" s="16"/>
      <c r="D177" s="132"/>
      <c r="E177" s="132"/>
      <c r="F177" s="132"/>
      <c r="G177" s="133"/>
    </row>
    <row r="178" spans="1:7" ht="15.75">
      <c r="A178" s="131"/>
      <c r="B178" s="59"/>
      <c r="C178" s="16"/>
      <c r="D178" s="132"/>
      <c r="E178" s="132"/>
      <c r="F178" s="132"/>
      <c r="G178" s="133"/>
    </row>
    <row r="179" spans="1:7" ht="15.75">
      <c r="A179" s="131"/>
      <c r="B179" s="59"/>
      <c r="C179" s="16"/>
      <c r="D179" s="132"/>
      <c r="E179" s="132"/>
      <c r="F179" s="132"/>
      <c r="G179" s="133"/>
    </row>
    <row r="180" spans="1:7" ht="15.75">
      <c r="A180" s="131"/>
      <c r="B180" s="59"/>
      <c r="C180" s="16"/>
      <c r="D180" s="132"/>
      <c r="E180" s="132"/>
      <c r="F180" s="132"/>
      <c r="G180" s="133"/>
    </row>
    <row r="181" spans="1:7" ht="15.75">
      <c r="A181" s="131"/>
      <c r="B181" s="59"/>
      <c r="C181" s="16"/>
      <c r="D181" s="132"/>
      <c r="E181" s="132"/>
      <c r="F181" s="132"/>
      <c r="G181" s="133"/>
    </row>
    <row r="182" spans="1:7" ht="15.75">
      <c r="A182" s="131"/>
      <c r="B182" s="59"/>
      <c r="C182" s="16"/>
      <c r="D182" s="132"/>
      <c r="E182" s="132"/>
      <c r="F182" s="132"/>
      <c r="G182" s="133"/>
    </row>
    <row r="183" spans="1:7" ht="15.75">
      <c r="A183" s="131"/>
      <c r="B183" s="59"/>
      <c r="C183" s="16"/>
      <c r="D183" s="132"/>
      <c r="E183" s="132"/>
      <c r="F183" s="132"/>
      <c r="G183" s="133"/>
    </row>
    <row r="184" spans="1:7" ht="15.75">
      <c r="A184" s="131"/>
      <c r="B184" s="59"/>
      <c r="C184" s="16"/>
      <c r="D184" s="132"/>
      <c r="E184" s="132"/>
      <c r="F184" s="132"/>
      <c r="G184" s="133"/>
    </row>
    <row r="185" spans="1:7" ht="15.75">
      <c r="A185" s="131"/>
      <c r="B185" s="59"/>
      <c r="C185" s="16"/>
      <c r="D185" s="132"/>
      <c r="E185" s="132"/>
      <c r="F185" s="132"/>
      <c r="G185" s="133"/>
    </row>
    <row r="186" spans="1:7" ht="15.75">
      <c r="A186" s="131"/>
      <c r="B186" s="59"/>
      <c r="C186" s="16"/>
      <c r="D186" s="132"/>
      <c r="E186" s="132"/>
      <c r="F186" s="132"/>
      <c r="G186" s="133"/>
    </row>
    <row r="187" spans="1:7" ht="15.75">
      <c r="A187" s="131"/>
      <c r="B187" s="59"/>
      <c r="C187" s="16"/>
      <c r="D187" s="132"/>
      <c r="E187" s="132"/>
      <c r="F187" s="132"/>
      <c r="G187" s="133"/>
    </row>
    <row r="188" spans="1:7" ht="15.75">
      <c r="A188" s="131"/>
      <c r="B188" s="59"/>
      <c r="C188" s="16"/>
      <c r="D188" s="132"/>
      <c r="E188" s="132"/>
      <c r="F188" s="132"/>
      <c r="G188" s="133"/>
    </row>
    <row r="189" spans="1:7" ht="15.75">
      <c r="A189" s="131"/>
      <c r="B189" s="59"/>
      <c r="C189" s="16"/>
      <c r="D189" s="132"/>
      <c r="E189" s="132"/>
      <c r="F189" s="132"/>
      <c r="G189" s="133"/>
    </row>
    <row r="190" spans="1:7" ht="15.75">
      <c r="A190" s="131"/>
      <c r="B190" s="59"/>
      <c r="C190" s="16"/>
      <c r="D190" s="132"/>
      <c r="E190" s="132"/>
      <c r="F190" s="132"/>
      <c r="G190" s="133"/>
    </row>
    <row r="191" spans="1:7" ht="15.75">
      <c r="A191" s="131"/>
      <c r="B191" s="59"/>
      <c r="C191" s="16"/>
      <c r="D191" s="132"/>
      <c r="E191" s="132"/>
      <c r="F191" s="132"/>
      <c r="G191" s="133"/>
    </row>
    <row r="192" spans="1:7" ht="15.75">
      <c r="A192" s="131"/>
      <c r="B192" s="59"/>
      <c r="C192" s="16"/>
      <c r="D192" s="132"/>
      <c r="E192" s="132"/>
      <c r="F192" s="132"/>
      <c r="G192" s="133"/>
    </row>
    <row r="193" spans="1:7" ht="15.75">
      <c r="A193" s="131"/>
      <c r="B193" s="59"/>
      <c r="C193" s="16"/>
      <c r="D193" s="132"/>
      <c r="E193" s="132"/>
      <c r="F193" s="132"/>
      <c r="G193" s="133"/>
    </row>
    <row r="194" spans="1:7" ht="15.75">
      <c r="A194" s="131"/>
      <c r="B194" s="59"/>
      <c r="C194" s="16"/>
      <c r="D194" s="132"/>
      <c r="E194" s="132"/>
      <c r="F194" s="132"/>
      <c r="G194" s="133"/>
    </row>
    <row r="195" spans="1:7" ht="15.75">
      <c r="A195" s="131"/>
      <c r="B195" s="59"/>
      <c r="C195" s="16"/>
      <c r="D195" s="132"/>
      <c r="E195" s="132"/>
      <c r="F195" s="132"/>
      <c r="G195" s="133"/>
    </row>
    <row r="196" spans="1:7" ht="15.75">
      <c r="A196" s="131"/>
      <c r="B196" s="59"/>
      <c r="C196" s="16"/>
      <c r="D196" s="132"/>
      <c r="E196" s="132"/>
      <c r="F196" s="132"/>
      <c r="G196" s="133"/>
    </row>
    <row r="197" spans="1:7" ht="15.75">
      <c r="A197" s="131"/>
      <c r="B197" s="59"/>
      <c r="C197" s="16"/>
      <c r="D197" s="132"/>
      <c r="E197" s="132"/>
      <c r="F197" s="132"/>
      <c r="G197" s="133"/>
    </row>
    <row r="198" spans="1:7" ht="15.75">
      <c r="A198" s="131"/>
      <c r="B198" s="59"/>
      <c r="C198" s="16"/>
      <c r="D198" s="132"/>
      <c r="E198" s="132"/>
      <c r="F198" s="132"/>
      <c r="G198" s="133"/>
    </row>
    <row r="199" spans="1:7" ht="15.75">
      <c r="A199" s="131"/>
      <c r="B199" s="59"/>
      <c r="C199" s="16"/>
      <c r="D199" s="132"/>
      <c r="E199" s="132"/>
      <c r="F199" s="132"/>
      <c r="G199" s="133"/>
    </row>
    <row r="200" spans="1:7" ht="15.75">
      <c r="A200" s="131"/>
      <c r="B200" s="59"/>
      <c r="C200" s="16"/>
      <c r="D200" s="132"/>
      <c r="E200" s="132"/>
      <c r="F200" s="132"/>
      <c r="G200" s="133"/>
    </row>
    <row r="201" spans="1:7" ht="15.75">
      <c r="A201" s="131"/>
      <c r="B201" s="59"/>
      <c r="C201" s="16"/>
      <c r="D201" s="132"/>
      <c r="E201" s="132"/>
      <c r="F201" s="132"/>
      <c r="G201" s="133"/>
    </row>
    <row r="202" spans="1:7" ht="15.75">
      <c r="A202" s="131"/>
      <c r="B202" s="59"/>
      <c r="C202" s="16"/>
      <c r="D202" s="132"/>
      <c r="E202" s="132"/>
      <c r="F202" s="132"/>
      <c r="G202" s="133"/>
    </row>
    <row r="203" spans="1:7" ht="15.75">
      <c r="A203" s="131"/>
      <c r="B203" s="59"/>
      <c r="C203" s="16"/>
      <c r="D203" s="132"/>
      <c r="E203" s="132"/>
      <c r="F203" s="132"/>
      <c r="G203" s="133"/>
    </row>
    <row r="204" spans="1:7" ht="15.75">
      <c r="A204" s="131"/>
      <c r="B204" s="59"/>
      <c r="C204" s="16"/>
      <c r="D204" s="132"/>
      <c r="E204" s="132"/>
      <c r="F204" s="132"/>
      <c r="G204" s="133"/>
    </row>
    <row r="205" spans="1:7" ht="15.75">
      <c r="A205" s="131"/>
      <c r="B205" s="59"/>
      <c r="C205" s="16"/>
      <c r="D205" s="132"/>
      <c r="E205" s="132"/>
      <c r="F205" s="132"/>
      <c r="G205" s="133"/>
    </row>
    <row r="206" spans="1:7" ht="15.75">
      <c r="A206" s="131"/>
      <c r="B206" s="59"/>
      <c r="C206" s="16"/>
      <c r="D206" s="132"/>
      <c r="E206" s="132"/>
      <c r="F206" s="132"/>
      <c r="G206" s="133"/>
    </row>
    <row r="207" spans="1:7" ht="15.75">
      <c r="A207" s="131"/>
      <c r="B207" s="59"/>
      <c r="C207" s="16"/>
      <c r="D207" s="132"/>
      <c r="E207" s="132"/>
      <c r="F207" s="132"/>
      <c r="G207" s="133"/>
    </row>
    <row r="208" spans="1:7" ht="15.75">
      <c r="A208" s="131"/>
      <c r="B208" s="59"/>
      <c r="C208" s="16"/>
      <c r="D208" s="132"/>
      <c r="E208" s="132"/>
      <c r="F208" s="132"/>
      <c r="G208" s="133"/>
    </row>
    <row r="209" spans="1:7" ht="15.75">
      <c r="A209" s="131"/>
      <c r="B209" s="59"/>
      <c r="C209" s="16"/>
      <c r="D209" s="132"/>
      <c r="E209" s="132"/>
      <c r="F209" s="132"/>
      <c r="G209" s="133"/>
    </row>
    <row r="210" spans="1:7" ht="15.75">
      <c r="A210" s="131"/>
      <c r="B210" s="59"/>
      <c r="C210" s="16"/>
      <c r="D210" s="132"/>
      <c r="E210" s="132"/>
      <c r="F210" s="132"/>
      <c r="G210" s="133"/>
    </row>
    <row r="211" spans="1:7" ht="15.75">
      <c r="A211" s="131"/>
      <c r="B211" s="59"/>
      <c r="C211" s="16"/>
      <c r="D211" s="132"/>
      <c r="E211" s="132"/>
      <c r="F211" s="132"/>
      <c r="G211" s="133"/>
    </row>
    <row r="212" spans="1:7" ht="15.75">
      <c r="A212" s="131"/>
      <c r="B212" s="59"/>
      <c r="C212" s="16"/>
      <c r="D212" s="132"/>
      <c r="E212" s="132"/>
      <c r="F212" s="132"/>
      <c r="G212" s="133"/>
    </row>
    <row r="213" spans="1:7" ht="15.75">
      <c r="A213" s="131"/>
      <c r="B213" s="59"/>
      <c r="C213" s="16"/>
      <c r="D213" s="132"/>
      <c r="E213" s="132"/>
      <c r="F213" s="132"/>
      <c r="G213" s="133"/>
    </row>
    <row r="214" spans="1:7" ht="15.75">
      <c r="A214" s="131"/>
      <c r="B214" s="59"/>
      <c r="C214" s="16"/>
      <c r="D214" s="132"/>
      <c r="E214" s="132"/>
      <c r="F214" s="132"/>
      <c r="G214" s="133"/>
    </row>
    <row r="215" spans="1:7" ht="15.75">
      <c r="A215" s="131"/>
      <c r="B215" s="59"/>
      <c r="C215" s="16"/>
      <c r="D215" s="132"/>
      <c r="E215" s="132"/>
      <c r="F215" s="132"/>
      <c r="G215" s="133"/>
    </row>
    <row r="216" spans="1:7" ht="15.75">
      <c r="A216" s="131"/>
      <c r="B216" s="59"/>
      <c r="C216" s="16"/>
      <c r="D216" s="132"/>
      <c r="E216" s="132"/>
      <c r="F216" s="132"/>
      <c r="G216" s="133"/>
    </row>
    <row r="217" spans="1:7" ht="15.75">
      <c r="A217" s="131"/>
      <c r="B217" s="59"/>
      <c r="C217" s="16"/>
      <c r="D217" s="132"/>
      <c r="E217" s="132"/>
      <c r="F217" s="132"/>
      <c r="G217" s="133"/>
    </row>
    <row r="218" spans="1:7" ht="15.75">
      <c r="A218" s="131"/>
      <c r="B218" s="59"/>
      <c r="C218" s="16"/>
      <c r="D218" s="132"/>
      <c r="E218" s="132"/>
      <c r="F218" s="132"/>
      <c r="G218" s="133"/>
    </row>
    <row r="219" spans="1:7" ht="15.75">
      <c r="A219" s="131"/>
      <c r="B219" s="59"/>
      <c r="C219" s="16"/>
      <c r="D219" s="132"/>
      <c r="E219" s="132"/>
      <c r="F219" s="132"/>
      <c r="G219" s="133"/>
    </row>
    <row r="220" spans="1:7" ht="15.75">
      <c r="A220" s="131"/>
      <c r="B220" s="59"/>
      <c r="C220" s="16"/>
      <c r="D220" s="132"/>
      <c r="E220" s="132"/>
      <c r="F220" s="132"/>
      <c r="G220" s="133"/>
    </row>
    <row r="221" spans="1:7" ht="15.75">
      <c r="A221" s="131"/>
      <c r="B221" s="59"/>
      <c r="C221" s="16"/>
      <c r="D221" s="132"/>
      <c r="E221" s="132"/>
      <c r="F221" s="132"/>
      <c r="G221" s="133"/>
    </row>
    <row r="222" spans="1:7" ht="15.75">
      <c r="A222" s="131"/>
      <c r="B222" s="59"/>
      <c r="C222" s="16"/>
      <c r="D222" s="132"/>
      <c r="E222" s="132"/>
      <c r="F222" s="132"/>
      <c r="G222" s="133"/>
    </row>
    <row r="223" spans="1:7" ht="15.75">
      <c r="A223" s="131"/>
      <c r="B223" s="59"/>
      <c r="C223" s="16"/>
      <c r="D223" s="132"/>
      <c r="E223" s="132"/>
      <c r="F223" s="132"/>
      <c r="G223" s="133"/>
    </row>
    <row r="224" spans="1:7" ht="15.75">
      <c r="A224" s="131"/>
      <c r="B224" s="59"/>
      <c r="C224" s="16"/>
      <c r="D224" s="132"/>
      <c r="E224" s="132"/>
      <c r="F224" s="132"/>
      <c r="G224" s="133"/>
    </row>
    <row r="225" spans="1:7" ht="15.75">
      <c r="A225" s="131"/>
      <c r="B225" s="59"/>
      <c r="C225" s="16"/>
      <c r="D225" s="132"/>
      <c r="E225" s="132"/>
      <c r="F225" s="132"/>
      <c r="G225" s="133"/>
    </row>
    <row r="226" spans="1:7" ht="15.75">
      <c r="A226" s="131"/>
      <c r="B226" s="59"/>
      <c r="C226" s="16"/>
      <c r="D226" s="132"/>
      <c r="E226" s="132"/>
      <c r="F226" s="132"/>
      <c r="G226" s="133"/>
    </row>
    <row r="227" spans="1:7" ht="15.75">
      <c r="A227" s="131"/>
      <c r="B227" s="59"/>
      <c r="C227" s="16"/>
      <c r="D227" s="132"/>
      <c r="E227" s="132"/>
      <c r="F227" s="132"/>
      <c r="G227" s="133"/>
    </row>
    <row r="228" spans="1:7" ht="15.75">
      <c r="A228" s="131"/>
      <c r="B228" s="59"/>
      <c r="C228" s="16"/>
      <c r="D228" s="132"/>
      <c r="E228" s="132"/>
      <c r="F228" s="132"/>
      <c r="G228" s="133"/>
    </row>
    <row r="229" spans="1:7" ht="15.75">
      <c r="A229" s="131"/>
      <c r="B229" s="59"/>
      <c r="C229" s="16"/>
      <c r="D229" s="132"/>
      <c r="E229" s="132"/>
      <c r="F229" s="132"/>
      <c r="G229" s="133"/>
    </row>
    <row r="230" spans="1:7" ht="15.75">
      <c r="A230" s="131"/>
      <c r="B230" s="59"/>
      <c r="C230" s="16"/>
      <c r="D230" s="132"/>
      <c r="E230" s="132"/>
      <c r="F230" s="132"/>
      <c r="G230" s="133"/>
    </row>
    <row r="231" spans="1:7" ht="15.75">
      <c r="A231" s="131"/>
      <c r="B231" s="59"/>
      <c r="C231" s="16"/>
      <c r="D231" s="132"/>
      <c r="E231" s="132"/>
      <c r="F231" s="132"/>
      <c r="G231" s="133"/>
    </row>
    <row r="232" spans="1:7" ht="15.75">
      <c r="A232" s="131"/>
      <c r="B232" s="59"/>
      <c r="C232" s="16"/>
      <c r="D232" s="132"/>
      <c r="E232" s="132"/>
      <c r="F232" s="132"/>
      <c r="G232" s="133"/>
    </row>
    <row r="233" spans="1:7" ht="15.75">
      <c r="A233" s="131"/>
      <c r="B233" s="59"/>
      <c r="C233" s="16"/>
      <c r="D233" s="132"/>
      <c r="E233" s="132"/>
      <c r="F233" s="132"/>
      <c r="G233" s="133"/>
    </row>
    <row r="234" spans="1:7" ht="15.75">
      <c r="A234" s="131"/>
      <c r="B234" s="59"/>
      <c r="C234" s="16"/>
      <c r="D234" s="132"/>
      <c r="E234" s="132"/>
      <c r="F234" s="132"/>
      <c r="G234" s="133"/>
    </row>
    <row r="235" spans="1:7" ht="15.75">
      <c r="A235" s="131"/>
      <c r="B235" s="59"/>
      <c r="C235" s="16"/>
      <c r="D235" s="132"/>
      <c r="E235" s="132"/>
      <c r="F235" s="132"/>
      <c r="G235" s="133"/>
    </row>
    <row r="236" spans="1:7" ht="15.75">
      <c r="A236" s="131"/>
      <c r="B236" s="59"/>
      <c r="C236" s="16"/>
      <c r="D236" s="132"/>
      <c r="E236" s="132"/>
      <c r="F236" s="132"/>
      <c r="G236" s="133"/>
    </row>
    <row r="237" spans="1:7" ht="15.75">
      <c r="A237" s="131"/>
      <c r="B237" s="59"/>
      <c r="C237" s="16"/>
      <c r="D237" s="132"/>
      <c r="E237" s="132"/>
      <c r="F237" s="132"/>
      <c r="G237" s="133"/>
    </row>
    <row r="238" spans="1:7" ht="15.75">
      <c r="A238" s="131"/>
      <c r="B238" s="59"/>
      <c r="C238" s="16"/>
      <c r="D238" s="132"/>
      <c r="E238" s="132"/>
      <c r="F238" s="132"/>
      <c r="G238" s="133"/>
    </row>
    <row r="239" spans="1:7" ht="15.75">
      <c r="A239" s="131"/>
      <c r="B239" s="59"/>
      <c r="C239" s="16"/>
      <c r="D239" s="132"/>
      <c r="E239" s="132"/>
      <c r="F239" s="132"/>
      <c r="G239" s="133"/>
    </row>
    <row r="240" spans="1:7" ht="15.75">
      <c r="A240" s="131"/>
      <c r="B240" s="59"/>
      <c r="C240" s="16"/>
      <c r="D240" s="132"/>
      <c r="E240" s="132"/>
      <c r="F240" s="132"/>
      <c r="G240" s="133"/>
    </row>
    <row r="241" spans="1:7" ht="15.75">
      <c r="A241" s="131"/>
      <c r="B241" s="59"/>
      <c r="C241" s="16"/>
      <c r="D241" s="132"/>
      <c r="E241" s="132"/>
      <c r="F241" s="132"/>
      <c r="G241" s="133"/>
    </row>
    <row r="242" spans="1:7" ht="15.75">
      <c r="A242" s="131"/>
      <c r="B242" s="59"/>
      <c r="C242" s="16"/>
      <c r="D242" s="132"/>
      <c r="E242" s="132"/>
      <c r="F242" s="132"/>
      <c r="G242" s="133"/>
    </row>
    <row r="243" spans="1:7" ht="15.75">
      <c r="A243" s="131"/>
      <c r="B243" s="59"/>
      <c r="C243" s="16"/>
      <c r="D243" s="132"/>
      <c r="E243" s="132"/>
      <c r="F243" s="132"/>
      <c r="G243" s="133"/>
    </row>
    <row r="244" spans="1:7" ht="15.75">
      <c r="A244" s="131"/>
      <c r="B244" s="59"/>
      <c r="C244" s="16"/>
      <c r="D244" s="132"/>
      <c r="E244" s="132"/>
      <c r="F244" s="132"/>
      <c r="G244" s="133"/>
    </row>
    <row r="245" spans="1:7" ht="15.75">
      <c r="A245" s="131"/>
      <c r="B245" s="59"/>
      <c r="C245" s="16"/>
      <c r="D245" s="132"/>
      <c r="E245" s="132"/>
      <c r="F245" s="132"/>
      <c r="G245" s="133"/>
    </row>
    <row r="246" spans="1:7" ht="15.75">
      <c r="A246" s="131"/>
      <c r="B246" s="59"/>
      <c r="C246" s="16"/>
      <c r="D246" s="132"/>
      <c r="E246" s="132"/>
      <c r="F246" s="132"/>
      <c r="G246" s="133"/>
    </row>
    <row r="247" spans="1:7" ht="15.75">
      <c r="A247" s="131"/>
      <c r="B247" s="59"/>
      <c r="C247" s="16"/>
      <c r="D247" s="132"/>
      <c r="E247" s="132"/>
      <c r="F247" s="132"/>
      <c r="G247" s="133"/>
    </row>
    <row r="248" spans="1:7" ht="15.75">
      <c r="A248" s="131"/>
      <c r="B248" s="59"/>
      <c r="C248" s="16"/>
      <c r="D248" s="132"/>
      <c r="E248" s="132"/>
      <c r="F248" s="132"/>
      <c r="G248" s="133"/>
    </row>
    <row r="249" spans="1:7" ht="15.75">
      <c r="A249" s="131"/>
      <c r="B249" s="59"/>
      <c r="C249" s="16"/>
      <c r="D249" s="132"/>
      <c r="E249" s="132"/>
      <c r="F249" s="132"/>
      <c r="G249" s="133"/>
    </row>
    <row r="250" spans="1:7" ht="15.75">
      <c r="A250" s="131"/>
      <c r="B250" s="59"/>
      <c r="C250" s="16"/>
      <c r="D250" s="132"/>
      <c r="E250" s="132"/>
      <c r="F250" s="132"/>
      <c r="G250" s="133"/>
    </row>
    <row r="251" spans="1:7" ht="15.75">
      <c r="A251" s="131"/>
      <c r="B251" s="59"/>
      <c r="C251" s="16"/>
      <c r="D251" s="132"/>
      <c r="E251" s="132"/>
      <c r="F251" s="132"/>
      <c r="G251" s="133"/>
    </row>
    <row r="252" spans="1:7" ht="15.75">
      <c r="A252" s="131"/>
      <c r="B252" s="59"/>
      <c r="C252" s="16"/>
      <c r="D252" s="132"/>
      <c r="E252" s="132"/>
      <c r="F252" s="132"/>
      <c r="G252" s="133"/>
    </row>
    <row r="253" spans="1:7" ht="15.75">
      <c r="A253" s="131"/>
      <c r="B253" s="59"/>
      <c r="C253" s="16"/>
      <c r="D253" s="132"/>
      <c r="E253" s="132"/>
      <c r="F253" s="132"/>
      <c r="G253" s="133"/>
    </row>
    <row r="254" spans="1:7" ht="15.75">
      <c r="A254" s="131"/>
      <c r="B254" s="59"/>
      <c r="C254" s="16"/>
      <c r="D254" s="132"/>
      <c r="E254" s="132"/>
      <c r="F254" s="132"/>
      <c r="G254" s="133"/>
    </row>
    <row r="255" spans="1:7" ht="15.75">
      <c r="A255" s="131"/>
      <c r="B255" s="59"/>
      <c r="C255" s="16"/>
      <c r="D255" s="132"/>
      <c r="E255" s="132"/>
      <c r="F255" s="132"/>
      <c r="G255" s="133"/>
    </row>
    <row r="256" spans="1:7" ht="15.75">
      <c r="A256" s="131"/>
      <c r="B256" s="59"/>
      <c r="C256" s="16"/>
      <c r="D256" s="132"/>
      <c r="E256" s="132"/>
      <c r="F256" s="132"/>
      <c r="G256" s="133"/>
    </row>
    <row r="257" spans="1:7" ht="15.75">
      <c r="A257" s="131"/>
      <c r="B257" s="59"/>
      <c r="C257" s="16"/>
      <c r="D257" s="132"/>
      <c r="E257" s="132"/>
      <c r="F257" s="132"/>
      <c r="G257" s="133"/>
    </row>
    <row r="258" spans="1:7" ht="15.75">
      <c r="A258" s="131"/>
      <c r="B258" s="59"/>
      <c r="C258" s="16"/>
      <c r="D258" s="132"/>
      <c r="E258" s="132"/>
      <c r="F258" s="132"/>
      <c r="G258" s="133"/>
    </row>
    <row r="259" spans="1:7" ht="15.75">
      <c r="A259" s="131"/>
      <c r="B259" s="59"/>
      <c r="C259" s="16"/>
      <c r="D259" s="132"/>
      <c r="E259" s="132"/>
      <c r="F259" s="132"/>
      <c r="G259" s="133"/>
    </row>
    <row r="260" spans="1:7" ht="15.75">
      <c r="A260" s="131"/>
      <c r="B260" s="59"/>
      <c r="C260" s="16"/>
      <c r="D260" s="132"/>
      <c r="E260" s="132"/>
      <c r="F260" s="132"/>
      <c r="G260" s="133"/>
    </row>
    <row r="261" spans="1:7" ht="15.75">
      <c r="A261" s="131"/>
      <c r="B261" s="59"/>
      <c r="C261" s="16"/>
      <c r="D261" s="132"/>
      <c r="E261" s="132"/>
      <c r="F261" s="132"/>
      <c r="G261" s="133"/>
    </row>
    <row r="262" spans="1:7" ht="15.75">
      <c r="A262" s="131"/>
      <c r="B262" s="59"/>
      <c r="C262" s="16"/>
      <c r="D262" s="132"/>
      <c r="E262" s="132"/>
      <c r="F262" s="132"/>
      <c r="G262" s="133"/>
    </row>
    <row r="263" spans="1:7" ht="15.75">
      <c r="A263" s="131"/>
      <c r="B263" s="59"/>
      <c r="C263" s="16"/>
      <c r="D263" s="132"/>
      <c r="E263" s="132"/>
      <c r="F263" s="132"/>
      <c r="G263" s="133"/>
    </row>
    <row r="264" spans="1:7" ht="15.75">
      <c r="A264" s="131"/>
      <c r="B264" s="59"/>
      <c r="C264" s="16"/>
      <c r="D264" s="132"/>
      <c r="E264" s="132"/>
      <c r="F264" s="132"/>
      <c r="G264" s="133"/>
    </row>
    <row r="265" spans="1:7" ht="15.75">
      <c r="A265" s="131"/>
      <c r="B265" s="59"/>
      <c r="C265" s="16"/>
      <c r="D265" s="132"/>
      <c r="E265" s="132"/>
      <c r="F265" s="132"/>
      <c r="G265" s="133"/>
    </row>
    <row r="266" spans="1:7" ht="15.75">
      <c r="A266" s="131"/>
      <c r="B266" s="59"/>
      <c r="C266" s="16"/>
      <c r="D266" s="132"/>
      <c r="E266" s="132"/>
      <c r="F266" s="132"/>
      <c r="G266" s="133"/>
    </row>
    <row r="267" spans="1:7" ht="15.75">
      <c r="A267" s="131"/>
      <c r="B267" s="59"/>
      <c r="C267" s="16"/>
      <c r="D267" s="132"/>
      <c r="E267" s="132"/>
      <c r="F267" s="132"/>
      <c r="G267" s="133"/>
    </row>
    <row r="268" spans="1:7" ht="15.75">
      <c r="A268" s="131"/>
      <c r="B268" s="59"/>
      <c r="C268" s="16"/>
      <c r="D268" s="132"/>
      <c r="E268" s="132"/>
      <c r="F268" s="132"/>
      <c r="G268" s="133"/>
    </row>
    <row r="269" spans="1:7" ht="15.75">
      <c r="A269" s="131"/>
      <c r="B269" s="59"/>
      <c r="C269" s="16"/>
      <c r="D269" s="132"/>
      <c r="E269" s="132"/>
      <c r="F269" s="132"/>
      <c r="G269" s="133"/>
    </row>
    <row r="270" spans="1:7" ht="15.75">
      <c r="A270" s="131"/>
      <c r="B270" s="59"/>
      <c r="C270" s="16"/>
      <c r="D270" s="132"/>
      <c r="E270" s="132"/>
      <c r="F270" s="132"/>
      <c r="G270" s="133"/>
    </row>
    <row r="271" spans="1:7" ht="15.75">
      <c r="A271" s="131"/>
      <c r="B271" s="59"/>
      <c r="C271" s="16"/>
      <c r="D271" s="132"/>
      <c r="E271" s="132"/>
      <c r="F271" s="132"/>
      <c r="G271" s="133"/>
    </row>
    <row r="272" spans="1:7" ht="15.75">
      <c r="A272" s="131"/>
      <c r="B272" s="59"/>
      <c r="C272" s="16"/>
      <c r="D272" s="132"/>
      <c r="E272" s="132"/>
      <c r="F272" s="132"/>
      <c r="G272" s="133"/>
    </row>
    <row r="273" spans="1:7" ht="15.75">
      <c r="A273" s="131"/>
      <c r="B273" s="59"/>
      <c r="C273" s="16"/>
      <c r="D273" s="132"/>
      <c r="E273" s="132"/>
      <c r="F273" s="132"/>
      <c r="G273" s="133"/>
    </row>
    <row r="274" spans="1:7" ht="15.75">
      <c r="A274" s="131"/>
      <c r="B274" s="59"/>
      <c r="C274" s="16"/>
      <c r="D274" s="132"/>
      <c r="E274" s="132"/>
      <c r="F274" s="132"/>
      <c r="G274" s="133"/>
    </row>
    <row r="275" spans="1:7" ht="15.75">
      <c r="A275" s="131"/>
      <c r="B275" s="59"/>
      <c r="C275" s="16"/>
      <c r="D275" s="132"/>
      <c r="E275" s="132"/>
      <c r="F275" s="132"/>
      <c r="G275" s="133"/>
    </row>
    <row r="276" spans="1:7" ht="15.75">
      <c r="A276" s="131"/>
      <c r="B276" s="59"/>
      <c r="C276" s="16"/>
      <c r="D276" s="132"/>
      <c r="E276" s="132"/>
      <c r="F276" s="132"/>
      <c r="G276" s="133"/>
    </row>
    <row r="277" spans="1:7" ht="15.75">
      <c r="A277" s="131"/>
      <c r="B277" s="59"/>
      <c r="C277" s="16"/>
      <c r="D277" s="132"/>
      <c r="E277" s="132"/>
      <c r="F277" s="132"/>
      <c r="G277" s="133"/>
    </row>
    <row r="278" spans="1:7" ht="15.75">
      <c r="A278" s="131"/>
      <c r="B278" s="59"/>
      <c r="C278" s="16"/>
      <c r="D278" s="132"/>
      <c r="E278" s="132"/>
      <c r="F278" s="132"/>
      <c r="G278" s="133"/>
    </row>
    <row r="279" spans="1:7" ht="15.75">
      <c r="A279" s="131"/>
      <c r="B279" s="59"/>
      <c r="C279" s="16"/>
      <c r="D279" s="132"/>
      <c r="E279" s="132"/>
      <c r="F279" s="132"/>
      <c r="G279" s="133"/>
    </row>
    <row r="280" spans="1:7" ht="15.75">
      <c r="A280" s="131"/>
      <c r="B280" s="59"/>
      <c r="C280" s="16"/>
      <c r="D280" s="132"/>
      <c r="E280" s="132"/>
      <c r="F280" s="132"/>
      <c r="G280" s="133"/>
    </row>
    <row r="281" spans="1:7" ht="15.75">
      <c r="A281" s="131"/>
      <c r="B281" s="59"/>
      <c r="C281" s="16"/>
      <c r="D281" s="132"/>
      <c r="E281" s="132"/>
      <c r="F281" s="132"/>
      <c r="G281" s="133"/>
    </row>
    <row r="282" spans="1:7" ht="15.75">
      <c r="A282" s="131"/>
      <c r="B282" s="59"/>
      <c r="C282" s="16"/>
      <c r="D282" s="132"/>
      <c r="E282" s="132"/>
      <c r="F282" s="132"/>
      <c r="G282" s="133"/>
    </row>
    <row r="283" spans="1:7" ht="15.75">
      <c r="A283" s="131"/>
      <c r="B283" s="59"/>
      <c r="C283" s="16"/>
      <c r="D283" s="132"/>
      <c r="E283" s="132"/>
      <c r="F283" s="132"/>
      <c r="G283" s="133"/>
    </row>
    <row r="284" spans="1:7" ht="15.75">
      <c r="A284" s="131"/>
      <c r="B284" s="59"/>
      <c r="C284" s="16"/>
      <c r="D284" s="132"/>
      <c r="E284" s="132"/>
      <c r="F284" s="132"/>
      <c r="G284" s="133"/>
    </row>
    <row r="285" spans="1:7" ht="15.75">
      <c r="A285" s="131"/>
      <c r="B285" s="59"/>
      <c r="C285" s="16"/>
      <c r="D285" s="132"/>
      <c r="E285" s="132"/>
      <c r="F285" s="132"/>
      <c r="G285" s="133"/>
    </row>
    <row r="286" spans="1:7" ht="15.75">
      <c r="A286" s="131"/>
      <c r="B286" s="59"/>
      <c r="C286" s="16"/>
      <c r="D286" s="132"/>
      <c r="E286" s="132"/>
      <c r="F286" s="132"/>
      <c r="G286" s="133"/>
    </row>
    <row r="287" spans="1:7" ht="15.75">
      <c r="A287" s="131"/>
      <c r="B287" s="59"/>
      <c r="C287" s="16"/>
      <c r="D287" s="132"/>
      <c r="E287" s="132"/>
      <c r="F287" s="132"/>
      <c r="G287" s="133"/>
    </row>
    <row r="288" spans="1:7" ht="15.75">
      <c r="A288" s="131"/>
      <c r="B288" s="59"/>
      <c r="C288" s="16"/>
      <c r="D288" s="132"/>
      <c r="E288" s="132"/>
      <c r="F288" s="132"/>
      <c r="G288" s="133"/>
    </row>
    <row r="289" spans="1:7" ht="15.75">
      <c r="A289" s="131"/>
      <c r="B289" s="59"/>
      <c r="C289" s="16"/>
      <c r="D289" s="132"/>
      <c r="E289" s="132"/>
      <c r="F289" s="132"/>
      <c r="G289" s="133"/>
    </row>
    <row r="290" spans="1:7" ht="15.75">
      <c r="A290" s="131"/>
      <c r="B290" s="59"/>
      <c r="C290" s="16"/>
      <c r="D290" s="132"/>
      <c r="E290" s="132"/>
      <c r="F290" s="132"/>
      <c r="G290" s="133"/>
    </row>
    <row r="291" spans="1:7" ht="15.75">
      <c r="A291" s="131"/>
      <c r="B291" s="59"/>
      <c r="C291" s="16"/>
      <c r="D291" s="132"/>
      <c r="E291" s="132"/>
      <c r="F291" s="132"/>
      <c r="G291" s="133"/>
    </row>
    <row r="292" spans="1:7" ht="15.75">
      <c r="A292" s="131"/>
      <c r="B292" s="59"/>
      <c r="C292" s="16"/>
      <c r="D292" s="132"/>
      <c r="E292" s="132"/>
      <c r="F292" s="132"/>
      <c r="G292" s="133"/>
    </row>
    <row r="293" spans="1:7" ht="15.75">
      <c r="A293" s="131"/>
      <c r="B293" s="59"/>
      <c r="C293" s="16"/>
      <c r="D293" s="132"/>
      <c r="E293" s="132"/>
      <c r="F293" s="132"/>
      <c r="G293" s="133"/>
    </row>
    <row r="294" spans="1:7" ht="15.75">
      <c r="A294" s="131"/>
      <c r="B294" s="59"/>
      <c r="C294" s="16"/>
      <c r="D294" s="132"/>
      <c r="E294" s="132"/>
      <c r="F294" s="132"/>
      <c r="G294" s="133"/>
    </row>
    <row r="295" spans="1:7" ht="15.75">
      <c r="A295" s="131"/>
      <c r="B295" s="59"/>
      <c r="C295" s="16"/>
      <c r="D295" s="132"/>
      <c r="E295" s="132"/>
      <c r="F295" s="132"/>
      <c r="G295" s="133"/>
    </row>
    <row r="296" spans="1:7" ht="15.75">
      <c r="A296" s="131"/>
      <c r="B296" s="59"/>
      <c r="C296" s="16"/>
      <c r="D296" s="132"/>
      <c r="E296" s="132"/>
      <c r="F296" s="132"/>
      <c r="G296" s="133"/>
    </row>
    <row r="297" spans="1:7" ht="15.75">
      <c r="A297" s="131"/>
      <c r="B297" s="59"/>
      <c r="C297" s="16"/>
      <c r="D297" s="132"/>
      <c r="E297" s="132"/>
      <c r="F297" s="132"/>
      <c r="G297" s="133"/>
    </row>
    <row r="298" spans="1:7" ht="15.75">
      <c r="A298" s="131"/>
      <c r="B298" s="59"/>
      <c r="C298" s="16"/>
      <c r="D298" s="132"/>
      <c r="E298" s="132"/>
      <c r="F298" s="132"/>
      <c r="G298" s="133"/>
    </row>
    <row r="299" spans="1:7" ht="15.75">
      <c r="A299" s="131"/>
      <c r="B299" s="59"/>
      <c r="C299" s="16"/>
      <c r="D299" s="132"/>
      <c r="E299" s="132"/>
      <c r="F299" s="132"/>
      <c r="G299" s="133"/>
    </row>
    <row r="300" spans="1:7" ht="15.75">
      <c r="A300" s="131"/>
      <c r="B300" s="59"/>
      <c r="C300" s="16"/>
      <c r="D300" s="132"/>
      <c r="E300" s="132"/>
      <c r="F300" s="132"/>
      <c r="G300" s="133"/>
    </row>
    <row r="301" spans="1:7" ht="15.75">
      <c r="A301" s="131"/>
      <c r="B301" s="59"/>
      <c r="C301" s="16"/>
      <c r="D301" s="132"/>
      <c r="E301" s="132"/>
      <c r="F301" s="132"/>
      <c r="G301" s="133"/>
    </row>
    <row r="302" spans="1:7" ht="15.75">
      <c r="A302" s="131"/>
      <c r="B302" s="59"/>
      <c r="C302" s="16"/>
      <c r="D302" s="132"/>
      <c r="E302" s="132"/>
      <c r="F302" s="132"/>
      <c r="G302" s="133"/>
    </row>
    <row r="303" spans="1:7" ht="15.75">
      <c r="A303" s="131"/>
      <c r="B303" s="59"/>
      <c r="C303" s="16"/>
      <c r="D303" s="132"/>
      <c r="E303" s="132"/>
      <c r="F303" s="132"/>
      <c r="G303" s="133"/>
    </row>
    <row r="304" spans="1:7" ht="15.75">
      <c r="A304" s="131"/>
      <c r="B304" s="59"/>
      <c r="C304" s="16"/>
      <c r="D304" s="132"/>
      <c r="E304" s="132"/>
      <c r="F304" s="132"/>
      <c r="G304" s="133"/>
    </row>
    <row r="305" spans="1:7" ht="15.75">
      <c r="A305" s="131"/>
      <c r="B305" s="59"/>
      <c r="C305" s="16"/>
      <c r="D305" s="132"/>
      <c r="E305" s="132"/>
      <c r="F305" s="132"/>
      <c r="G305" s="133"/>
    </row>
    <row r="306" spans="1:7" ht="15.75">
      <c r="A306" s="131"/>
      <c r="B306" s="59"/>
      <c r="C306" s="16"/>
      <c r="D306" s="132"/>
      <c r="E306" s="132"/>
      <c r="F306" s="132"/>
      <c r="G306" s="133"/>
    </row>
    <row r="307" spans="1:7" ht="15.75">
      <c r="A307" s="131"/>
      <c r="B307" s="59"/>
      <c r="C307" s="16"/>
      <c r="D307" s="132"/>
      <c r="E307" s="132"/>
      <c r="F307" s="132"/>
      <c r="G307" s="133"/>
    </row>
    <row r="308" spans="1:7" ht="15.75">
      <c r="A308" s="131"/>
      <c r="B308" s="59"/>
      <c r="C308" s="16"/>
      <c r="D308" s="132"/>
      <c r="E308" s="132"/>
      <c r="F308" s="132"/>
      <c r="G308" s="133"/>
    </row>
    <row r="309" spans="1:7" ht="15.75">
      <c r="A309" s="131"/>
      <c r="B309" s="59"/>
      <c r="C309" s="16"/>
      <c r="D309" s="132"/>
      <c r="E309" s="132"/>
      <c r="F309" s="132"/>
      <c r="G309" s="133"/>
    </row>
    <row r="310" spans="1:7" ht="15.75">
      <c r="A310" s="131"/>
      <c r="B310" s="59"/>
      <c r="C310" s="16"/>
      <c r="D310" s="132"/>
      <c r="E310" s="132"/>
      <c r="F310" s="132"/>
      <c r="G310" s="133"/>
    </row>
    <row r="311" spans="1:7" ht="15.75">
      <c r="A311" s="131"/>
      <c r="B311" s="59"/>
      <c r="C311" s="16"/>
      <c r="D311" s="132"/>
      <c r="E311" s="132"/>
      <c r="F311" s="132"/>
      <c r="G311" s="133"/>
    </row>
    <row r="312" spans="1:7" ht="15.75">
      <c r="A312" s="131"/>
      <c r="B312" s="59"/>
      <c r="C312" s="16"/>
      <c r="D312" s="132"/>
      <c r="E312" s="132"/>
      <c r="F312" s="132"/>
      <c r="G312" s="133"/>
    </row>
    <row r="313" spans="1:7" ht="15.75">
      <c r="A313" s="131"/>
      <c r="B313" s="59"/>
      <c r="C313" s="16"/>
      <c r="D313" s="132"/>
      <c r="E313" s="132"/>
      <c r="F313" s="132"/>
      <c r="G313" s="133"/>
    </row>
    <row r="314" spans="1:7" ht="15.75">
      <c r="A314" s="131"/>
      <c r="B314" s="59"/>
      <c r="C314" s="16"/>
      <c r="D314" s="132"/>
      <c r="E314" s="132"/>
      <c r="F314" s="132"/>
      <c r="G314" s="133"/>
    </row>
    <row r="315" spans="1:7" ht="15.75">
      <c r="A315" s="131"/>
      <c r="B315" s="59"/>
      <c r="C315" s="16"/>
      <c r="D315" s="132"/>
      <c r="E315" s="132"/>
      <c r="F315" s="132"/>
      <c r="G315" s="133"/>
    </row>
    <row r="316" spans="1:7" ht="15.75">
      <c r="A316" s="131"/>
      <c r="B316" s="59"/>
      <c r="C316" s="16"/>
      <c r="D316" s="132"/>
      <c r="E316" s="132"/>
      <c r="F316" s="132"/>
      <c r="G316" s="133"/>
    </row>
    <row r="317" spans="1:7" ht="15.75">
      <c r="A317" s="131"/>
      <c r="B317" s="59"/>
      <c r="C317" s="16"/>
      <c r="D317" s="132"/>
      <c r="E317" s="132"/>
      <c r="F317" s="132"/>
      <c r="G317" s="133"/>
    </row>
    <row r="318" spans="1:7" ht="15.75">
      <c r="A318" s="131"/>
      <c r="B318" s="59"/>
      <c r="C318" s="16"/>
      <c r="D318" s="132"/>
      <c r="E318" s="132"/>
      <c r="F318" s="132"/>
      <c r="G318" s="133"/>
    </row>
    <row r="319" spans="1:7" ht="15.75">
      <c r="A319" s="131"/>
      <c r="B319" s="59"/>
      <c r="C319" s="16"/>
      <c r="D319" s="132"/>
      <c r="E319" s="132"/>
      <c r="F319" s="132"/>
      <c r="G319" s="133"/>
    </row>
    <row r="320" spans="1:7" ht="15.75">
      <c r="A320" s="131"/>
      <c r="B320" s="59"/>
      <c r="C320" s="16"/>
      <c r="D320" s="132"/>
      <c r="E320" s="132"/>
      <c r="F320" s="132"/>
      <c r="G320" s="133"/>
    </row>
    <row r="321" spans="1:7" ht="15.75">
      <c r="A321" s="131"/>
      <c r="B321" s="59"/>
      <c r="C321" s="16"/>
      <c r="D321" s="132"/>
      <c r="E321" s="132"/>
      <c r="F321" s="132"/>
      <c r="G321" s="133"/>
    </row>
    <row r="322" spans="1:7" ht="15.75">
      <c r="A322" s="131"/>
      <c r="B322" s="59"/>
      <c r="C322" s="16"/>
      <c r="D322" s="132"/>
      <c r="E322" s="132"/>
      <c r="F322" s="132"/>
      <c r="G322" s="133"/>
    </row>
    <row r="323" spans="1:7" ht="15.75">
      <c r="A323" s="131"/>
      <c r="B323" s="59"/>
      <c r="C323" s="16"/>
      <c r="D323" s="132"/>
      <c r="E323" s="132"/>
      <c r="F323" s="132"/>
      <c r="G323" s="133"/>
    </row>
    <row r="324" spans="1:7" ht="15.75">
      <c r="A324" s="131"/>
      <c r="B324" s="59"/>
      <c r="C324" s="16"/>
      <c r="D324" s="132"/>
      <c r="E324" s="132"/>
      <c r="F324" s="132"/>
      <c r="G324" s="133"/>
    </row>
    <row r="325" spans="1:7" ht="15.75">
      <c r="A325" s="131"/>
      <c r="B325" s="59"/>
      <c r="C325" s="16"/>
      <c r="D325" s="132"/>
      <c r="E325" s="132"/>
      <c r="F325" s="132"/>
      <c r="G325" s="133"/>
    </row>
    <row r="326" spans="1:7" ht="15.75">
      <c r="A326" s="131"/>
      <c r="B326" s="59"/>
      <c r="C326" s="16"/>
      <c r="D326" s="132"/>
      <c r="E326" s="132"/>
      <c r="F326" s="132"/>
      <c r="G326" s="133"/>
    </row>
    <row r="327" spans="1:7" ht="15.75">
      <c r="A327" s="131"/>
      <c r="B327" s="59"/>
      <c r="C327" s="16"/>
      <c r="D327" s="132"/>
      <c r="E327" s="132"/>
      <c r="F327" s="132"/>
      <c r="G327" s="133"/>
    </row>
    <row r="328" spans="1:7" ht="15.75">
      <c r="A328" s="131"/>
      <c r="B328" s="59"/>
      <c r="C328" s="16"/>
      <c r="D328" s="132"/>
      <c r="E328" s="132"/>
      <c r="F328" s="132"/>
      <c r="G328" s="133"/>
    </row>
    <row r="329" spans="1:7" ht="15.75">
      <c r="A329" s="131"/>
      <c r="B329" s="59"/>
      <c r="C329" s="16"/>
      <c r="D329" s="132"/>
      <c r="E329" s="132"/>
      <c r="F329" s="132"/>
      <c r="G329" s="133"/>
    </row>
    <row r="330" spans="1:7" ht="15.75">
      <c r="A330" s="131"/>
      <c r="B330" s="59"/>
      <c r="C330" s="16"/>
      <c r="D330" s="132"/>
      <c r="E330" s="132"/>
      <c r="F330" s="132"/>
      <c r="G330" s="133"/>
    </row>
    <row r="331" spans="1:7" ht="15.75">
      <c r="A331" s="131"/>
      <c r="B331" s="59"/>
      <c r="C331" s="16"/>
      <c r="D331" s="132"/>
      <c r="E331" s="132"/>
      <c r="F331" s="132"/>
      <c r="G331" s="133"/>
    </row>
    <row r="332" spans="1:7" ht="15.75">
      <c r="A332" s="131"/>
      <c r="B332" s="59"/>
      <c r="C332" s="16"/>
      <c r="D332" s="132"/>
      <c r="E332" s="132"/>
      <c r="F332" s="132"/>
      <c r="G332" s="133"/>
    </row>
    <row r="333" spans="1:7" ht="15.75">
      <c r="A333" s="131"/>
      <c r="B333" s="59"/>
      <c r="C333" s="16"/>
      <c r="D333" s="132"/>
      <c r="E333" s="132"/>
      <c r="F333" s="132"/>
      <c r="G333" s="133"/>
    </row>
    <row r="334" spans="1:7" ht="15.75">
      <c r="A334" s="131"/>
      <c r="B334" s="59"/>
      <c r="C334" s="16"/>
      <c r="D334" s="132"/>
      <c r="E334" s="132"/>
      <c r="F334" s="132"/>
      <c r="G334" s="133"/>
    </row>
    <row r="335" spans="1:7" ht="15.75">
      <c r="A335" s="131"/>
      <c r="B335" s="59"/>
      <c r="C335" s="16"/>
      <c r="D335" s="132"/>
      <c r="E335" s="132"/>
      <c r="F335" s="132"/>
      <c r="G335" s="133"/>
    </row>
    <row r="336" spans="1:7" ht="15.75">
      <c r="A336" s="131"/>
      <c r="B336" s="59"/>
      <c r="C336" s="16"/>
      <c r="D336" s="132"/>
      <c r="E336" s="132"/>
      <c r="F336" s="132"/>
      <c r="G336" s="133"/>
    </row>
    <row r="337" spans="1:7" ht="15.75">
      <c r="A337" s="131"/>
      <c r="B337" s="59"/>
      <c r="C337" s="16"/>
      <c r="D337" s="132"/>
      <c r="E337" s="132"/>
      <c r="F337" s="132"/>
      <c r="G337" s="133"/>
    </row>
    <row r="338" spans="1:7" ht="15.75">
      <c r="A338" s="131"/>
      <c r="B338" s="59"/>
      <c r="C338" s="16"/>
      <c r="D338" s="132"/>
      <c r="E338" s="132"/>
      <c r="F338" s="132"/>
      <c r="G338" s="133"/>
    </row>
    <row r="339" spans="1:7" ht="15.75">
      <c r="A339" s="131"/>
      <c r="B339" s="59"/>
      <c r="C339" s="16"/>
      <c r="D339" s="132"/>
      <c r="E339" s="132"/>
      <c r="F339" s="132"/>
      <c r="G339" s="133"/>
    </row>
    <row r="340" spans="1:7" ht="15.75">
      <c r="A340" s="131"/>
      <c r="B340" s="59"/>
      <c r="C340" s="16"/>
      <c r="D340" s="132"/>
      <c r="E340" s="132"/>
      <c r="F340" s="132"/>
      <c r="G340" s="133"/>
    </row>
    <row r="341" spans="1:7" ht="15.75">
      <c r="A341" s="131"/>
      <c r="B341" s="59"/>
      <c r="C341" s="16"/>
      <c r="D341" s="132"/>
      <c r="E341" s="132"/>
      <c r="F341" s="132"/>
      <c r="G341" s="133"/>
    </row>
    <row r="342" spans="1:7" ht="15.75">
      <c r="A342" s="131"/>
      <c r="B342" s="59"/>
      <c r="C342" s="16"/>
      <c r="D342" s="132"/>
      <c r="E342" s="132"/>
      <c r="F342" s="132"/>
      <c r="G342" s="133"/>
    </row>
    <row r="343" spans="1:7" ht="15.75">
      <c r="A343" s="131"/>
      <c r="B343" s="59"/>
      <c r="C343" s="16"/>
      <c r="D343" s="132"/>
      <c r="E343" s="132"/>
      <c r="F343" s="132"/>
      <c r="G343" s="133"/>
    </row>
    <row r="344" spans="1:7" ht="15.75">
      <c r="A344" s="131"/>
      <c r="B344" s="59"/>
      <c r="C344" s="16"/>
      <c r="D344" s="132"/>
      <c r="E344" s="132"/>
      <c r="F344" s="132"/>
      <c r="G344" s="133"/>
    </row>
    <row r="345" spans="1:7" ht="15.75">
      <c r="A345" s="131"/>
      <c r="B345" s="59"/>
      <c r="C345" s="16"/>
      <c r="D345" s="132"/>
      <c r="E345" s="132"/>
      <c r="F345" s="132"/>
      <c r="G345" s="133"/>
    </row>
    <row r="346" spans="1:7" ht="15.75">
      <c r="A346" s="131"/>
      <c r="B346" s="59"/>
      <c r="C346" s="16"/>
      <c r="D346" s="132"/>
      <c r="E346" s="132"/>
      <c r="F346" s="132"/>
      <c r="G346" s="133"/>
    </row>
    <row r="347" spans="1:7" ht="15.75">
      <c r="A347" s="131"/>
      <c r="B347" s="59"/>
      <c r="C347" s="16"/>
      <c r="D347" s="132"/>
      <c r="E347" s="132"/>
      <c r="F347" s="132"/>
      <c r="G347" s="133"/>
    </row>
    <row r="348" spans="1:7" ht="15.75">
      <c r="A348" s="131"/>
      <c r="B348" s="59"/>
      <c r="C348" s="16"/>
      <c r="D348" s="132"/>
      <c r="E348" s="132"/>
      <c r="F348" s="132"/>
      <c r="G348" s="133"/>
    </row>
    <row r="349" spans="1:7" ht="15.75">
      <c r="A349" s="131"/>
      <c r="B349" s="59"/>
      <c r="C349" s="16"/>
      <c r="D349" s="132"/>
      <c r="E349" s="132"/>
      <c r="F349" s="132"/>
      <c r="G349" s="133"/>
    </row>
    <row r="350" spans="1:7" ht="15.75">
      <c r="A350" s="131"/>
      <c r="B350" s="59"/>
      <c r="C350" s="16"/>
      <c r="D350" s="132"/>
      <c r="E350" s="132"/>
      <c r="F350" s="132"/>
      <c r="G350" s="133"/>
    </row>
    <row r="351" spans="1:7" ht="15.75">
      <c r="A351" s="131"/>
      <c r="B351" s="59"/>
      <c r="C351" s="16"/>
      <c r="D351" s="132"/>
      <c r="E351" s="132"/>
      <c r="F351" s="132"/>
      <c r="G351" s="133"/>
    </row>
    <row r="352" spans="1:7" ht="15.75">
      <c r="A352" s="131"/>
      <c r="B352" s="59"/>
      <c r="C352" s="16"/>
      <c r="D352" s="132"/>
      <c r="E352" s="132"/>
      <c r="F352" s="132"/>
      <c r="G352" s="133"/>
    </row>
    <row r="353" spans="1:7" ht="15.75">
      <c r="A353" s="131"/>
      <c r="B353" s="59"/>
      <c r="C353" s="16"/>
      <c r="D353" s="132"/>
      <c r="E353" s="132"/>
      <c r="F353" s="132"/>
      <c r="G353" s="133"/>
    </row>
    <row r="354" spans="1:7" ht="15.75">
      <c r="A354" s="131"/>
      <c r="B354" s="59"/>
      <c r="C354" s="16"/>
      <c r="D354" s="132"/>
      <c r="E354" s="132"/>
      <c r="F354" s="132"/>
      <c r="G354" s="133"/>
    </row>
    <row r="355" spans="1:7" ht="15.75">
      <c r="A355" s="131"/>
      <c r="B355" s="59"/>
      <c r="C355" s="16"/>
      <c r="D355" s="132"/>
      <c r="E355" s="132"/>
      <c r="F355" s="132"/>
      <c r="G355" s="133"/>
    </row>
    <row r="356" spans="1:7" ht="15.75">
      <c r="A356" s="131"/>
      <c r="B356" s="59"/>
      <c r="C356" s="16"/>
      <c r="D356" s="132"/>
      <c r="E356" s="132"/>
      <c r="F356" s="132"/>
      <c r="G356" s="133"/>
    </row>
    <row r="357" spans="1:7" ht="15.75">
      <c r="A357" s="131"/>
      <c r="B357" s="59"/>
      <c r="C357" s="16"/>
      <c r="D357" s="132"/>
      <c r="E357" s="132"/>
      <c r="F357" s="132"/>
      <c r="G357" s="133"/>
    </row>
    <row r="358" spans="1:7" ht="15.75">
      <c r="A358" s="131"/>
      <c r="B358" s="59"/>
      <c r="C358" s="16"/>
      <c r="D358" s="132"/>
      <c r="E358" s="132"/>
      <c r="F358" s="132"/>
      <c r="G358" s="133"/>
    </row>
    <row r="359" spans="1:7" ht="15.75">
      <c r="A359" s="131"/>
      <c r="B359" s="59"/>
      <c r="C359" s="16"/>
      <c r="D359" s="132"/>
      <c r="E359" s="132"/>
      <c r="F359" s="132"/>
      <c r="G359" s="133"/>
    </row>
    <row r="360" spans="1:7" ht="15.75">
      <c r="A360" s="131"/>
      <c r="B360" s="59"/>
      <c r="C360" s="16"/>
      <c r="D360" s="132"/>
      <c r="E360" s="132"/>
      <c r="F360" s="132"/>
      <c r="G360" s="133"/>
    </row>
    <row r="361" spans="1:7" ht="15.75">
      <c r="A361" s="131"/>
      <c r="B361" s="59"/>
      <c r="C361" s="16"/>
      <c r="D361" s="132"/>
      <c r="E361" s="132"/>
      <c r="F361" s="132"/>
      <c r="G361" s="133"/>
    </row>
    <row r="362" spans="1:7" ht="15.75">
      <c r="A362" s="131"/>
      <c r="B362" s="59"/>
      <c r="C362" s="16"/>
      <c r="D362" s="132"/>
      <c r="E362" s="132"/>
      <c r="F362" s="132"/>
      <c r="G362" s="133"/>
    </row>
    <row r="363" spans="1:7" ht="15.75">
      <c r="A363" s="131"/>
      <c r="B363" s="59"/>
      <c r="C363" s="16"/>
      <c r="D363" s="132"/>
      <c r="E363" s="132"/>
      <c r="F363" s="132"/>
      <c r="G363" s="133"/>
    </row>
    <row r="364" spans="1:7" ht="15.75">
      <c r="A364" s="131"/>
      <c r="B364" s="59"/>
      <c r="C364" s="16"/>
      <c r="D364" s="132"/>
      <c r="E364" s="132"/>
      <c r="F364" s="132"/>
      <c r="G364" s="133"/>
    </row>
    <row r="365" spans="1:7" ht="15.75">
      <c r="A365" s="131"/>
      <c r="B365" s="59"/>
      <c r="C365" s="16"/>
      <c r="D365" s="132"/>
      <c r="E365" s="132"/>
      <c r="F365" s="132"/>
      <c r="G365" s="133"/>
    </row>
    <row r="366" spans="1:7" ht="15.75">
      <c r="A366" s="131"/>
      <c r="B366" s="59"/>
      <c r="C366" s="16"/>
      <c r="D366" s="132"/>
      <c r="E366" s="132"/>
      <c r="F366" s="132"/>
      <c r="G366" s="133"/>
    </row>
    <row r="367" spans="1:7" ht="15.75">
      <c r="A367" s="131"/>
      <c r="B367" s="59"/>
      <c r="C367" s="16"/>
      <c r="D367" s="132"/>
      <c r="E367" s="132"/>
      <c r="F367" s="132"/>
      <c r="G367" s="133"/>
    </row>
    <row r="368" spans="1:7" ht="15.75">
      <c r="A368" s="131"/>
      <c r="B368" s="59"/>
      <c r="C368" s="16"/>
      <c r="D368" s="132"/>
      <c r="E368" s="132"/>
      <c r="F368" s="132"/>
      <c r="G368" s="133"/>
    </row>
    <row r="369" spans="1:7" ht="15.75">
      <c r="A369" s="131"/>
      <c r="B369" s="59"/>
      <c r="C369" s="16"/>
      <c r="D369" s="132"/>
      <c r="E369" s="132"/>
      <c r="F369" s="132"/>
      <c r="G369" s="133"/>
    </row>
    <row r="370" spans="1:7" ht="15.75">
      <c r="A370" s="131"/>
      <c r="B370" s="59"/>
      <c r="C370" s="16"/>
      <c r="D370" s="132"/>
      <c r="E370" s="132"/>
      <c r="F370" s="132"/>
      <c r="G370" s="133"/>
    </row>
    <row r="371" spans="1:7" ht="15.75">
      <c r="A371" s="131"/>
      <c r="B371" s="59"/>
      <c r="C371" s="16"/>
      <c r="D371" s="132"/>
      <c r="E371" s="132"/>
      <c r="F371" s="132"/>
      <c r="G371" s="133"/>
    </row>
    <row r="372" spans="1:7" ht="15.75">
      <c r="A372" s="131"/>
      <c r="B372" s="59"/>
      <c r="C372" s="16"/>
      <c r="D372" s="132"/>
      <c r="E372" s="132"/>
      <c r="F372" s="132"/>
      <c r="G372" s="133"/>
    </row>
    <row r="373" spans="1:7" ht="15.75">
      <c r="A373" s="131"/>
      <c r="B373" s="59"/>
      <c r="C373" s="16"/>
      <c r="D373" s="132"/>
      <c r="E373" s="132"/>
      <c r="F373" s="132"/>
      <c r="G373" s="133"/>
    </row>
    <row r="374" spans="1:7" ht="15.75">
      <c r="A374" s="131"/>
      <c r="B374" s="59"/>
      <c r="C374" s="16"/>
      <c r="D374" s="132"/>
      <c r="E374" s="132"/>
      <c r="F374" s="132"/>
      <c r="G374" s="133"/>
    </row>
    <row r="375" spans="1:7" ht="15.75">
      <c r="A375" s="131"/>
      <c r="B375" s="59"/>
      <c r="C375" s="16"/>
      <c r="D375" s="132"/>
      <c r="E375" s="132"/>
      <c r="F375" s="132"/>
      <c r="G375" s="133"/>
    </row>
    <row r="376" spans="1:7" ht="15.75">
      <c r="A376" s="131"/>
      <c r="B376" s="59"/>
      <c r="C376" s="16"/>
      <c r="D376" s="132"/>
      <c r="E376" s="132"/>
      <c r="F376" s="132"/>
      <c r="G376" s="133"/>
    </row>
    <row r="377" spans="1:7" ht="15.75">
      <c r="A377" s="131"/>
      <c r="B377" s="59"/>
      <c r="C377" s="16"/>
      <c r="D377" s="132"/>
      <c r="E377" s="132"/>
      <c r="F377" s="132"/>
      <c r="G377" s="133"/>
    </row>
    <row r="378" spans="1:7" ht="15.75">
      <c r="A378" s="131"/>
      <c r="B378" s="59"/>
      <c r="C378" s="16"/>
      <c r="D378" s="132"/>
      <c r="E378" s="132"/>
      <c r="F378" s="132"/>
      <c r="G378" s="133"/>
    </row>
    <row r="379" spans="1:7" ht="15.75">
      <c r="A379" s="131"/>
      <c r="B379" s="59"/>
      <c r="C379" s="16"/>
      <c r="D379" s="132"/>
      <c r="E379" s="132"/>
      <c r="F379" s="132"/>
      <c r="G379" s="133"/>
    </row>
    <row r="380" spans="1:7" ht="15.75">
      <c r="A380" s="131"/>
      <c r="B380" s="59"/>
      <c r="C380" s="16"/>
      <c r="D380" s="132"/>
      <c r="E380" s="132"/>
      <c r="F380" s="132"/>
      <c r="G380" s="133"/>
    </row>
    <row r="381" spans="1:7" ht="15.75">
      <c r="A381" s="131"/>
      <c r="B381" s="59"/>
      <c r="C381" s="16"/>
      <c r="D381" s="132"/>
      <c r="E381" s="132"/>
      <c r="F381" s="132"/>
      <c r="G381" s="133"/>
    </row>
    <row r="382" spans="1:7" ht="15.75">
      <c r="A382" s="131"/>
      <c r="B382" s="59"/>
      <c r="C382" s="16"/>
      <c r="D382" s="132"/>
      <c r="E382" s="132"/>
      <c r="F382" s="132"/>
      <c r="G382" s="133"/>
    </row>
    <row r="383" spans="1:7" ht="15.75">
      <c r="A383" s="131"/>
      <c r="B383" s="59"/>
      <c r="C383" s="16"/>
      <c r="D383" s="132"/>
      <c r="E383" s="132"/>
      <c r="F383" s="132"/>
      <c r="G383" s="133"/>
    </row>
    <row r="384" spans="1:7" ht="15.75">
      <c r="A384" s="131"/>
      <c r="B384" s="59"/>
      <c r="C384" s="16"/>
      <c r="D384" s="132"/>
      <c r="E384" s="132"/>
      <c r="F384" s="132"/>
      <c r="G384" s="133"/>
    </row>
    <row r="385" spans="1:7" ht="15.75">
      <c r="A385" s="131"/>
      <c r="B385" s="59"/>
      <c r="C385" s="16"/>
      <c r="D385" s="132"/>
      <c r="E385" s="132"/>
      <c r="F385" s="132"/>
      <c r="G385" s="133"/>
    </row>
  </sheetData>
  <mergeCells count="6">
    <mergeCell ref="B135:C135"/>
    <mergeCell ref="B136:C136"/>
    <mergeCell ref="H122:H125"/>
    <mergeCell ref="A123:A125"/>
    <mergeCell ref="B133:C133"/>
    <mergeCell ref="B134:C134"/>
  </mergeCells>
  <printOptions horizontalCentered="1"/>
  <pageMargins left="0.2" right="0.2" top="0.48" bottom="0.984251968503937" header="0.29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2008-10-13T08:37:11Z</cp:lastPrinted>
  <dcterms:created xsi:type="dcterms:W3CDTF">2008-10-13T08:34:25Z</dcterms:created>
  <dcterms:modified xsi:type="dcterms:W3CDTF">2008-10-13T10:51:59Z</dcterms:modified>
  <cp:category/>
  <cp:version/>
  <cp:contentType/>
  <cp:contentStatus/>
</cp:coreProperties>
</file>