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<sst xmlns="http://schemas.openxmlformats.org/spreadsheetml/2006/main" count="88" uniqueCount="69">
  <si>
    <t>Tabela nr 7</t>
  </si>
  <si>
    <t>ZESTAWIENIE  WPŁYWÓW  UZYSKANYCH  ZE  ŚRODKÓW  ZEWNĘTRZNYCH</t>
  </si>
  <si>
    <t xml:space="preserve"> ORAZ  WYDATKI  PONIESIONE  NA REALIZACJĘ  TYCH   ZADAŃ  W  2008  ROKU</t>
  </si>
  <si>
    <t>DOCHODY</t>
  </si>
  <si>
    <t>WYDATKI</t>
  </si>
  <si>
    <t>w złotych</t>
  </si>
  <si>
    <t>Razem 2005-2006</t>
  </si>
  <si>
    <t>Wydatki</t>
  </si>
  <si>
    <t>Dział</t>
  </si>
  <si>
    <t>WYSZCZEGÓLNIENIE</t>
  </si>
  <si>
    <t xml:space="preserve">Plan </t>
  </si>
  <si>
    <t>Plan</t>
  </si>
  <si>
    <t xml:space="preserve">Wykonanie </t>
  </si>
  <si>
    <t>Plan pierwotny</t>
  </si>
  <si>
    <t>Wykonanie</t>
  </si>
  <si>
    <t>%</t>
  </si>
  <si>
    <t>%
15:14</t>
  </si>
  <si>
    <t>w tym środki zewnętrzne</t>
  </si>
  <si>
    <t>rozdział</t>
  </si>
  <si>
    <t>pierwotny</t>
  </si>
  <si>
    <t>po zmianach</t>
  </si>
  <si>
    <t>Ogółem</t>
  </si>
  <si>
    <t xml:space="preserve">środki własne </t>
  </si>
  <si>
    <t>środki zewnętrzne</t>
  </si>
  <si>
    <t>Razem środki zewnętrzne</t>
  </si>
  <si>
    <t>% dofinansowania</t>
  </si>
  <si>
    <t>TRANSPORT I ŁĄCZNOŚĆ</t>
  </si>
  <si>
    <t>Skrzyżowanie ul. Jana Pawła II Staszica</t>
  </si>
  <si>
    <t>TURYSTYKA</t>
  </si>
  <si>
    <t>"Transgraniczna wymiana doświadczeń w Euroregionie Pomerania"</t>
  </si>
  <si>
    <t>DZIAŁALNOŚĆ USŁUGOWA</t>
  </si>
  <si>
    <t>Vademecum Inwestora</t>
  </si>
  <si>
    <t>ADMINISTRACJA PUBLICZNA</t>
  </si>
  <si>
    <t>Dotacje na dofinasowanie zadan zleconych do realizacji fundacjom</t>
  </si>
  <si>
    <t>"Polsko Niemieckie Forum Gospodarcze"</t>
  </si>
  <si>
    <t>OBSŁUGA DŁUGU PUBLICZNEGO</t>
  </si>
  <si>
    <t>Odsetki</t>
  </si>
  <si>
    <t>OŚWIATA I WYCHOWANIE</t>
  </si>
  <si>
    <t>Program wymiany międzynarodowej "Sokrates" 2007/2008</t>
  </si>
  <si>
    <t>Program wymiany międzynarodowej "Sokrates" 2006/2007</t>
  </si>
  <si>
    <t>"Konowledge is power - Wiedza to potęga"</t>
  </si>
  <si>
    <t>"Healthy lifestyle - ZS Sportowych"</t>
  </si>
  <si>
    <t>"Kraj naszych sąsiadów widziany oczami  dzieci"</t>
  </si>
  <si>
    <t>Leonardo da Vinci "Transfer wiedzy Transfer umiejetności - Aktywni ustawicznie"</t>
  </si>
  <si>
    <t>Leonardo da Vinci - Praktyka uczniów technikum szansą na poznanie rynku UE</t>
  </si>
  <si>
    <t>Seminaria Kontaktowe</t>
  </si>
  <si>
    <t>SZKOLNICTWO WYŻSZE</t>
  </si>
  <si>
    <t>Program stypendialny dla studentów w Koszalinie</t>
  </si>
  <si>
    <t>POZOSTAŁE ZADANIA W ZAKRESIE POLITYKI SPOŁECZNEJ</t>
  </si>
  <si>
    <t>"Start"</t>
  </si>
  <si>
    <t>"Mam skrzydła lecę do pracy"</t>
  </si>
  <si>
    <t>"Szkoły zawodowe dodają skrzydeł"</t>
  </si>
  <si>
    <t>GOSPODARKA KOMUNALNA I OCHRONA ŚRODOWISKA</t>
  </si>
  <si>
    <t>"Concerto ACT 2"</t>
  </si>
  <si>
    <t>KULTURA I OCHRONA DZIEDZICTWA NARODOWEGO</t>
  </si>
  <si>
    <t>Umieć czytać historię - Polsko Niemieckie Spotkania Archiwalne Koszalin 2008"</t>
  </si>
  <si>
    <t>Teatry dramatyczne</t>
  </si>
  <si>
    <t>XII Polsko Niemieski Festiwal Młodzieży 2007</t>
  </si>
  <si>
    <t>Festiwal kulinarny 2006</t>
  </si>
  <si>
    <t>"Pommern Design" - 2006</t>
  </si>
  <si>
    <t>"Pommern Design" 2007</t>
  </si>
  <si>
    <t>KULTURA FIZYCZNA I SPORT</t>
  </si>
  <si>
    <t>Budowa Centrum Rekreacyjno - Sportowego</t>
  </si>
  <si>
    <t>Modernizacja stadionu "Bałtyk" Euroboiska</t>
  </si>
  <si>
    <t>Polsko Niemieski turniej w tenisie stołowym</t>
  </si>
  <si>
    <t>OGÓŁEM</t>
  </si>
  <si>
    <t>Wprowadził do BIP: Agnieszka Sulewska</t>
  </si>
  <si>
    <t>Data wprowadzenia do BIP: 24.04.2009 r.</t>
  </si>
  <si>
    <t>Autor dokumentu: Barbara Malinowska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</si>
</sst>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1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3" fontId="4" fillId="0" borderId="6" xfId="0" applyNumberFormat="1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164" fontId="3" fillId="0" borderId="7" xfId="0" applyNumberFormat="1" applyFont="1" applyBorder="1" applyAlignment="1">
      <alignment horizontal="centerContinuous" vertical="center" wrapText="1"/>
    </xf>
    <xf numFmtId="3" fontId="3" fillId="0" borderId="7" xfId="0" applyNumberFormat="1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3" fontId="3" fillId="0" borderId="7" xfId="0" applyNumberFormat="1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164" fontId="3" fillId="0" borderId="12" xfId="0" applyNumberFormat="1" applyFont="1" applyBorder="1" applyAlignment="1">
      <alignment horizontal="centerContinuous" vertical="center" wrapText="1"/>
    </xf>
    <xf numFmtId="0" fontId="2" fillId="0" borderId="6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3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wrapText="1"/>
    </xf>
    <xf numFmtId="0" fontId="4" fillId="0" borderId="21" xfId="0" applyFont="1" applyBorder="1" applyAlignment="1">
      <alignment horizontal="centerContinuous" wrapText="1"/>
    </xf>
    <xf numFmtId="0" fontId="3" fillId="0" borderId="23" xfId="0" applyFont="1" applyBorder="1" applyAlignment="1">
      <alignment horizontal="centerContinuous" vertical="center" wrapText="1"/>
    </xf>
    <xf numFmtId="164" fontId="3" fillId="0" borderId="17" xfId="0" applyNumberFormat="1" applyFont="1" applyBorder="1" applyAlignment="1">
      <alignment horizontal="centerContinuous" vertical="center" wrapText="1"/>
    </xf>
    <xf numFmtId="0" fontId="2" fillId="0" borderId="24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4" fontId="4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39" xfId="0" applyNumberFormat="1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3" fontId="6" fillId="0" borderId="38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164" fontId="6" fillId="0" borderId="3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39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" fontId="6" fillId="0" borderId="14" xfId="0" applyNumberFormat="1" applyFont="1" applyBorder="1" applyAlignment="1">
      <alignment horizontal="left" vertical="center" wrapText="1"/>
    </xf>
    <xf numFmtId="1" fontId="6" fillId="0" borderId="43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left" vertical="center" wrapText="1"/>
    </xf>
    <xf numFmtId="3" fontId="6" fillId="0" borderId="44" xfId="0" applyNumberFormat="1" applyFont="1" applyBorder="1" applyAlignment="1">
      <alignment vertical="center" wrapText="1"/>
    </xf>
    <xf numFmtId="164" fontId="6" fillId="0" borderId="45" xfId="0" applyNumberFormat="1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 wrapText="1"/>
    </xf>
    <xf numFmtId="3" fontId="6" fillId="0" borderId="45" xfId="0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47" xfId="0" applyNumberFormat="1" applyFont="1" applyBorder="1" applyAlignment="1">
      <alignment vertical="center" wrapText="1"/>
    </xf>
    <xf numFmtId="164" fontId="6" fillId="0" borderId="44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164" fontId="10" fillId="0" borderId="33" xfId="0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 wrapText="1"/>
    </xf>
    <xf numFmtId="3" fontId="10" fillId="0" borderId="39" xfId="0" applyNumberFormat="1" applyFont="1" applyBorder="1" applyAlignment="1">
      <alignment vertical="center" wrapText="1"/>
    </xf>
    <xf numFmtId="3" fontId="10" fillId="0" borderId="32" xfId="0" applyNumberFormat="1" applyFont="1" applyBorder="1" applyAlignment="1">
      <alignment vertical="center" wrapText="1"/>
    </xf>
    <xf numFmtId="164" fontId="10" fillId="0" borderId="39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50" xfId="0" applyNumberFormat="1" applyFont="1" applyBorder="1" applyAlignment="1">
      <alignment vertical="center" wrapText="1"/>
    </xf>
    <xf numFmtId="164" fontId="4" fillId="0" borderId="50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workbookViewId="0" topLeftCell="A1">
      <selection activeCell="A51" sqref="A51"/>
    </sheetView>
  </sheetViews>
  <sheetFormatPr defaultColWidth="9.00390625" defaultRowHeight="12.75"/>
  <cols>
    <col min="1" max="1" width="7.625" style="1" customWidth="1"/>
    <col min="2" max="2" width="41.625" style="2" customWidth="1"/>
    <col min="3" max="3" width="11.625" style="3" hidden="1" customWidth="1"/>
    <col min="4" max="5" width="11.375" style="3" hidden="1" customWidth="1"/>
    <col min="6" max="6" width="2.875" style="3" hidden="1" customWidth="1"/>
    <col min="7" max="7" width="11.25390625" style="4" customWidth="1"/>
    <col min="8" max="8" width="11.25390625" style="3" customWidth="1"/>
    <col min="9" max="9" width="12.00390625" style="3" customWidth="1"/>
    <col min="10" max="10" width="11.125" style="3" hidden="1" customWidth="1"/>
    <col min="11" max="11" width="11.25390625" style="3" hidden="1" customWidth="1"/>
    <col min="12" max="12" width="11.625" style="3" hidden="1" customWidth="1"/>
    <col min="13" max="13" width="6.25390625" style="5" hidden="1" customWidth="1"/>
    <col min="14" max="14" width="11.75390625" style="4" hidden="1" customWidth="1"/>
    <col min="15" max="15" width="12.00390625" style="3" hidden="1" customWidth="1"/>
    <col min="16" max="16" width="12.375" style="3" hidden="1" customWidth="1"/>
    <col min="17" max="17" width="7.75390625" style="3" hidden="1" customWidth="1"/>
    <col min="18" max="18" width="11.875" style="4" hidden="1" customWidth="1"/>
    <col min="19" max="19" width="11.875" style="4" customWidth="1"/>
    <col min="20" max="20" width="11.25390625" style="3" customWidth="1"/>
    <col min="21" max="21" width="11.625" style="3" customWidth="1"/>
    <col min="22" max="22" width="11.375" style="3" customWidth="1"/>
    <col min="23" max="23" width="11.25390625" style="3" customWidth="1"/>
    <col min="24" max="24" width="12.625" style="3" hidden="1" customWidth="1"/>
    <col min="25" max="25" width="12.25390625" style="3" hidden="1" customWidth="1"/>
    <col min="26" max="26" width="12.375" style="3" hidden="1" customWidth="1"/>
    <col min="27" max="27" width="5.75390625" style="5" hidden="1" customWidth="1"/>
    <col min="28" max="28" width="11.625" style="3" hidden="1" customWidth="1"/>
    <col min="29" max="29" width="5.875" style="5" hidden="1" customWidth="1"/>
    <col min="30" max="30" width="12.25390625" style="3" customWidth="1"/>
    <col min="31" max="16384" width="9.125" style="3" customWidth="1"/>
  </cols>
  <sheetData>
    <row r="1" ht="15" customHeight="1">
      <c r="W1" s="6" t="s">
        <v>0</v>
      </c>
    </row>
    <row r="2" spans="1:29" s="11" customFormat="1" ht="20.2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10"/>
      <c r="N2" s="9"/>
      <c r="O2" s="8"/>
      <c r="P2" s="8"/>
      <c r="Q2" s="8"/>
      <c r="R2" s="9"/>
      <c r="S2" s="9"/>
      <c r="T2" s="8"/>
      <c r="U2" s="8"/>
      <c r="V2" s="8"/>
      <c r="W2" s="8"/>
      <c r="X2" s="8"/>
      <c r="Y2" s="8"/>
      <c r="Z2" s="8"/>
      <c r="AA2" s="10"/>
      <c r="AC2" s="12"/>
    </row>
    <row r="3" spans="1:29" s="11" customFormat="1" ht="18.75" customHeight="1">
      <c r="A3" s="7" t="s">
        <v>2</v>
      </c>
      <c r="B3" s="8"/>
      <c r="C3" s="8"/>
      <c r="D3" s="8" t="s">
        <v>3</v>
      </c>
      <c r="E3" s="8"/>
      <c r="F3" s="8"/>
      <c r="G3" s="9"/>
      <c r="H3" s="8"/>
      <c r="I3" s="8"/>
      <c r="J3" s="8"/>
      <c r="K3" s="8" t="s">
        <v>3</v>
      </c>
      <c r="L3" s="8"/>
      <c r="M3" s="10"/>
      <c r="N3" s="9"/>
      <c r="O3" s="8" t="s">
        <v>4</v>
      </c>
      <c r="P3" s="8"/>
      <c r="Q3" s="8"/>
      <c r="R3" s="9"/>
      <c r="S3" s="9"/>
      <c r="T3" s="8"/>
      <c r="U3" s="8"/>
      <c r="V3" s="8"/>
      <c r="W3" s="8"/>
      <c r="X3" s="8"/>
      <c r="Y3" s="8" t="s">
        <v>4</v>
      </c>
      <c r="Z3" s="8"/>
      <c r="AA3" s="10"/>
      <c r="AC3" s="12"/>
    </row>
    <row r="4" spans="1:29" s="11" customFormat="1" ht="12.75" customHeight="1" thickBot="1">
      <c r="A4" s="7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10"/>
      <c r="N4" s="9"/>
      <c r="O4" s="8"/>
      <c r="P4" s="8"/>
      <c r="Q4" s="8"/>
      <c r="R4" s="9"/>
      <c r="S4" s="9"/>
      <c r="T4" s="8"/>
      <c r="U4" s="8"/>
      <c r="V4" s="8"/>
      <c r="W4" s="13" t="s">
        <v>5</v>
      </c>
      <c r="X4" s="8"/>
      <c r="Y4" s="8"/>
      <c r="Z4" s="8"/>
      <c r="AA4" s="10"/>
      <c r="AC4" s="12"/>
    </row>
    <row r="5" spans="1:29" ht="18.75" customHeight="1" thickTop="1">
      <c r="A5" s="14"/>
      <c r="B5" s="15"/>
      <c r="C5" s="16" t="s">
        <v>3</v>
      </c>
      <c r="D5" s="17">
        <v>2005</v>
      </c>
      <c r="E5" s="18"/>
      <c r="F5" s="19"/>
      <c r="G5" s="20" t="s">
        <v>3</v>
      </c>
      <c r="H5" s="18"/>
      <c r="I5" s="19"/>
      <c r="J5" s="21"/>
      <c r="K5" s="21" t="s">
        <v>6</v>
      </c>
      <c r="L5" s="21"/>
      <c r="M5" s="22"/>
      <c r="N5" s="23"/>
      <c r="O5" s="24">
        <v>2005</v>
      </c>
      <c r="P5" s="25"/>
      <c r="Q5" s="21"/>
      <c r="R5" s="26"/>
      <c r="S5" s="20" t="s">
        <v>4</v>
      </c>
      <c r="T5" s="18"/>
      <c r="U5" s="27"/>
      <c r="V5" s="27"/>
      <c r="W5" s="28"/>
      <c r="X5" s="29"/>
      <c r="Y5" s="29" t="s">
        <v>6</v>
      </c>
      <c r="Z5" s="30"/>
      <c r="AA5" s="31"/>
      <c r="AB5" s="32" t="s">
        <v>7</v>
      </c>
      <c r="AC5" s="33"/>
    </row>
    <row r="6" spans="1:29" ht="28.5" customHeight="1">
      <c r="A6" s="34" t="s">
        <v>8</v>
      </c>
      <c r="B6" s="35" t="s">
        <v>9</v>
      </c>
      <c r="C6" s="36"/>
      <c r="D6" s="37"/>
      <c r="E6" s="38"/>
      <c r="F6" s="39"/>
      <c r="G6" s="40" t="s">
        <v>10</v>
      </c>
      <c r="H6" s="35" t="s">
        <v>11</v>
      </c>
      <c r="I6" s="41" t="s">
        <v>12</v>
      </c>
      <c r="J6" s="42" t="s">
        <v>13</v>
      </c>
      <c r="K6" s="43" t="s">
        <v>10</v>
      </c>
      <c r="L6" s="44" t="s">
        <v>14</v>
      </c>
      <c r="M6" s="45" t="s">
        <v>15</v>
      </c>
      <c r="N6" s="46" t="s">
        <v>13</v>
      </c>
      <c r="O6" s="47" t="s">
        <v>11</v>
      </c>
      <c r="P6" s="47" t="s">
        <v>14</v>
      </c>
      <c r="Q6" s="43" t="s">
        <v>16</v>
      </c>
      <c r="R6" s="46" t="s">
        <v>17</v>
      </c>
      <c r="S6" s="40" t="s">
        <v>10</v>
      </c>
      <c r="T6" s="48" t="s">
        <v>11</v>
      </c>
      <c r="U6" s="49" t="s">
        <v>12</v>
      </c>
      <c r="V6" s="50"/>
      <c r="W6" s="51"/>
      <c r="X6" s="38"/>
      <c r="Y6" s="38"/>
      <c r="Z6" s="52"/>
      <c r="AA6" s="53"/>
      <c r="AB6" s="54"/>
      <c r="AC6" s="55"/>
    </row>
    <row r="7" spans="1:29" s="76" customFormat="1" ht="22.5" customHeight="1">
      <c r="A7" s="56" t="s">
        <v>18</v>
      </c>
      <c r="B7" s="57"/>
      <c r="C7" s="58"/>
      <c r="D7" s="58"/>
      <c r="E7" s="58"/>
      <c r="F7" s="59"/>
      <c r="G7" s="60" t="s">
        <v>19</v>
      </c>
      <c r="H7" s="61" t="s">
        <v>20</v>
      </c>
      <c r="I7" s="62"/>
      <c r="J7" s="63"/>
      <c r="K7" s="64"/>
      <c r="L7" s="65"/>
      <c r="M7" s="66"/>
      <c r="N7" s="67"/>
      <c r="O7" s="64"/>
      <c r="P7" s="64"/>
      <c r="Q7" s="64"/>
      <c r="R7" s="67"/>
      <c r="S7" s="60" t="s">
        <v>19</v>
      </c>
      <c r="T7" s="61" t="s">
        <v>20</v>
      </c>
      <c r="U7" s="68" t="s">
        <v>21</v>
      </c>
      <c r="V7" s="68" t="s">
        <v>22</v>
      </c>
      <c r="W7" s="69" t="s">
        <v>23</v>
      </c>
      <c r="X7" s="70" t="s">
        <v>13</v>
      </c>
      <c r="Y7" s="71" t="s">
        <v>10</v>
      </c>
      <c r="Z7" s="72" t="s">
        <v>14</v>
      </c>
      <c r="AA7" s="73" t="s">
        <v>15</v>
      </c>
      <c r="AB7" s="74" t="s">
        <v>24</v>
      </c>
      <c r="AC7" s="75" t="s">
        <v>25</v>
      </c>
    </row>
    <row r="8" spans="1:29" s="87" customFormat="1" ht="9" customHeight="1" thickBot="1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9">
        <v>6</v>
      </c>
      <c r="G8" s="80">
        <v>3</v>
      </c>
      <c r="H8" s="78">
        <v>4</v>
      </c>
      <c r="I8" s="79">
        <v>5</v>
      </c>
      <c r="J8" s="81">
        <v>9</v>
      </c>
      <c r="K8" s="78">
        <v>10</v>
      </c>
      <c r="L8" s="82">
        <v>11</v>
      </c>
      <c r="M8" s="83">
        <v>12</v>
      </c>
      <c r="N8" s="84">
        <v>13</v>
      </c>
      <c r="O8" s="78">
        <v>14</v>
      </c>
      <c r="P8" s="78">
        <v>15</v>
      </c>
      <c r="Q8" s="78">
        <v>16</v>
      </c>
      <c r="R8" s="84">
        <v>17</v>
      </c>
      <c r="S8" s="80">
        <v>6</v>
      </c>
      <c r="T8" s="82">
        <v>7</v>
      </c>
      <c r="U8" s="78">
        <v>8</v>
      </c>
      <c r="V8" s="85"/>
      <c r="W8" s="86">
        <v>9</v>
      </c>
      <c r="X8" s="81">
        <v>22</v>
      </c>
      <c r="Y8" s="78">
        <v>23</v>
      </c>
      <c r="Z8" s="82">
        <v>24</v>
      </c>
      <c r="AA8" s="83">
        <v>25</v>
      </c>
      <c r="AB8" s="81">
        <v>26</v>
      </c>
      <c r="AC8" s="83">
        <v>27</v>
      </c>
    </row>
    <row r="9" spans="1:30" s="96" customFormat="1" ht="17.25" customHeight="1" thickBot="1" thickTop="1">
      <c r="A9" s="88">
        <v>600</v>
      </c>
      <c r="B9" s="89" t="s">
        <v>26</v>
      </c>
      <c r="C9" s="90" t="e">
        <f>SUM(#REF!)</f>
        <v>#REF!</v>
      </c>
      <c r="D9" s="90" t="e">
        <f>SUM(#REF!)</f>
        <v>#REF!</v>
      </c>
      <c r="E9" s="90" t="e">
        <f>SUM(#REF!)</f>
        <v>#REF!</v>
      </c>
      <c r="F9" s="91" t="e">
        <f>E9/D9*100</f>
        <v>#REF!</v>
      </c>
      <c r="G9" s="92"/>
      <c r="H9" s="90">
        <f aca="true" t="shared" si="0" ref="H9:R9">SUM(H10:H10)</f>
        <v>1515000</v>
      </c>
      <c r="I9" s="93">
        <f t="shared" si="0"/>
        <v>1515988</v>
      </c>
      <c r="J9" s="94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/>
      <c r="T9" s="90">
        <f>SUM(T10:T10)</f>
        <v>1015000</v>
      </c>
      <c r="U9" s="90">
        <f>SUM(U10:U10)</f>
        <v>949125</v>
      </c>
      <c r="V9" s="90">
        <f>SUM(V10:V10)</f>
        <v>949125</v>
      </c>
      <c r="W9" s="93"/>
      <c r="X9" s="92" t="e">
        <f>SUM(#REF!)</f>
        <v>#REF!</v>
      </c>
      <c r="Y9" s="90" t="e">
        <f>SUM(#REF!)</f>
        <v>#REF!</v>
      </c>
      <c r="Z9" s="94" t="e">
        <f>SUM(#REF!)</f>
        <v>#REF!</v>
      </c>
      <c r="AA9" s="91" t="e">
        <f>Z9/Y9*100</f>
        <v>#REF!</v>
      </c>
      <c r="AB9" s="92" t="e">
        <f>SUM(#REF!)</f>
        <v>#REF!</v>
      </c>
      <c r="AC9" s="91" t="e">
        <f>AB9/Z9*100</f>
        <v>#REF!</v>
      </c>
      <c r="AD9" s="95"/>
    </row>
    <row r="10" spans="1:30" s="110" customFormat="1" ht="14.25" customHeight="1" thickBot="1" thickTop="1">
      <c r="A10" s="97">
        <v>60015</v>
      </c>
      <c r="B10" s="98" t="s">
        <v>27</v>
      </c>
      <c r="C10" s="99"/>
      <c r="D10" s="99"/>
      <c r="E10" s="99"/>
      <c r="F10" s="100"/>
      <c r="G10" s="101"/>
      <c r="H10" s="99">
        <v>1515000</v>
      </c>
      <c r="I10" s="102">
        <v>1515988</v>
      </c>
      <c r="J10" s="103"/>
      <c r="K10" s="99"/>
      <c r="L10" s="103"/>
      <c r="M10" s="100"/>
      <c r="N10" s="104"/>
      <c r="O10" s="99"/>
      <c r="P10" s="99"/>
      <c r="Q10" s="105"/>
      <c r="R10" s="104"/>
      <c r="S10" s="101"/>
      <c r="T10" s="103">
        <v>1015000</v>
      </c>
      <c r="U10" s="99">
        <v>949125</v>
      </c>
      <c r="V10" s="99">
        <v>949125</v>
      </c>
      <c r="W10" s="102"/>
      <c r="X10" s="106"/>
      <c r="Y10" s="99"/>
      <c r="Z10" s="107"/>
      <c r="AA10" s="108"/>
      <c r="AB10" s="106"/>
      <c r="AC10" s="108"/>
      <c r="AD10" s="109"/>
    </row>
    <row r="11" spans="1:30" s="76" customFormat="1" ht="14.25" thickBot="1" thickTop="1">
      <c r="A11" s="88">
        <v>630</v>
      </c>
      <c r="B11" s="89" t="s">
        <v>28</v>
      </c>
      <c r="C11" s="90" t="e">
        <f>#REF!</f>
        <v>#REF!</v>
      </c>
      <c r="D11" s="90">
        <f>SUM(D12:D12)</f>
        <v>0</v>
      </c>
      <c r="E11" s="90">
        <f>SUM(E12:E12)</f>
        <v>0</v>
      </c>
      <c r="F11" s="91" t="e">
        <f>#REF!</f>
        <v>#REF!</v>
      </c>
      <c r="G11" s="92"/>
      <c r="H11" s="90">
        <f>SUM(H12:H12)</f>
        <v>35305</v>
      </c>
      <c r="I11" s="93">
        <f>SUM(I12:I12)</f>
        <v>35303</v>
      </c>
      <c r="J11" s="94">
        <f>SUM(J12:J12)</f>
        <v>0</v>
      </c>
      <c r="K11" s="111">
        <f>SUM(K12:K12)</f>
        <v>35305</v>
      </c>
      <c r="L11" s="94">
        <f>SUM(L12:L12)</f>
        <v>35303</v>
      </c>
      <c r="M11" s="91">
        <f aca="true" t="shared" si="1" ref="M11:M17">L11/K11*100</f>
        <v>99.994335080017</v>
      </c>
      <c r="N11" s="112">
        <f>SUM(N12:N12)</f>
        <v>0</v>
      </c>
      <c r="O11" s="90">
        <f>SUM(O12:O12)</f>
        <v>0</v>
      </c>
      <c r="P11" s="90">
        <f>SUM(P12:P12)</f>
        <v>0</v>
      </c>
      <c r="Q11" s="113" t="e">
        <f>P11/O11*100</f>
        <v>#DIV/0!</v>
      </c>
      <c r="R11" s="112">
        <f aca="true" t="shared" si="2" ref="R11:Z11">SUM(R12:R12)</f>
        <v>0</v>
      </c>
      <c r="S11" s="92"/>
      <c r="T11" s="94"/>
      <c r="U11" s="90"/>
      <c r="V11" s="90"/>
      <c r="W11" s="114"/>
      <c r="X11" s="92">
        <f t="shared" si="2"/>
        <v>0</v>
      </c>
      <c r="Y11" s="111">
        <f t="shared" si="2"/>
        <v>0</v>
      </c>
      <c r="Z11" s="94">
        <f t="shared" si="2"/>
        <v>0</v>
      </c>
      <c r="AA11" s="91" t="e">
        <f>Z11/Y11*100</f>
        <v>#DIV/0!</v>
      </c>
      <c r="AB11" s="115">
        <f aca="true" t="shared" si="3" ref="AB11:AB48">W11+R11</f>
        <v>0</v>
      </c>
      <c r="AC11" s="116" t="e">
        <f aca="true" t="shared" si="4" ref="AC11:AC48">AB11/Z11*100</f>
        <v>#DIV/0!</v>
      </c>
      <c r="AD11" s="95"/>
    </row>
    <row r="12" spans="1:30" s="110" customFormat="1" ht="28.5" customHeight="1" thickBot="1" thickTop="1">
      <c r="A12" s="117">
        <v>63095</v>
      </c>
      <c r="B12" s="118" t="s">
        <v>29</v>
      </c>
      <c r="C12" s="119"/>
      <c r="D12" s="119"/>
      <c r="E12" s="119"/>
      <c r="F12" s="108"/>
      <c r="G12" s="106"/>
      <c r="H12" s="119">
        <v>35305</v>
      </c>
      <c r="I12" s="120">
        <v>35303</v>
      </c>
      <c r="J12" s="107"/>
      <c r="K12" s="119">
        <f>D12+H12</f>
        <v>35305</v>
      </c>
      <c r="L12" s="107">
        <f>E12+I12</f>
        <v>35303</v>
      </c>
      <c r="M12" s="108"/>
      <c r="N12" s="121"/>
      <c r="O12" s="119"/>
      <c r="P12" s="119"/>
      <c r="Q12" s="122"/>
      <c r="R12" s="121"/>
      <c r="S12" s="106"/>
      <c r="T12" s="107"/>
      <c r="U12" s="119"/>
      <c r="V12" s="104"/>
      <c r="W12" s="120"/>
      <c r="X12" s="106">
        <f>S12+N12</f>
        <v>0</v>
      </c>
      <c r="Y12" s="119">
        <f>O12+T12</f>
        <v>0</v>
      </c>
      <c r="Z12" s="107">
        <f>P12+U12</f>
        <v>0</v>
      </c>
      <c r="AA12" s="108"/>
      <c r="AB12" s="101">
        <f t="shared" si="3"/>
        <v>0</v>
      </c>
      <c r="AC12" s="100" t="e">
        <f t="shared" si="4"/>
        <v>#DIV/0!</v>
      </c>
      <c r="AD12" s="109"/>
    </row>
    <row r="13" spans="1:30" s="96" customFormat="1" ht="14.25" hidden="1" thickBot="1" thickTop="1">
      <c r="A13" s="88">
        <v>710</v>
      </c>
      <c r="B13" s="90" t="s">
        <v>30</v>
      </c>
      <c r="C13" s="90"/>
      <c r="D13" s="90"/>
      <c r="E13" s="90"/>
      <c r="F13" s="91"/>
      <c r="G13" s="92"/>
      <c r="H13" s="90"/>
      <c r="I13" s="93"/>
      <c r="J13" s="94"/>
      <c r="K13" s="90"/>
      <c r="L13" s="94"/>
      <c r="M13" s="91"/>
      <c r="N13" s="112"/>
      <c r="O13" s="90">
        <f>O14</f>
        <v>0</v>
      </c>
      <c r="P13" s="90">
        <f>P14</f>
        <v>0</v>
      </c>
      <c r="Q13" s="113"/>
      <c r="R13" s="112">
        <f>R14</f>
        <v>0</v>
      </c>
      <c r="S13" s="92"/>
      <c r="T13" s="94"/>
      <c r="U13" s="90"/>
      <c r="V13" s="112"/>
      <c r="W13" s="93"/>
      <c r="X13" s="92"/>
      <c r="Y13" s="90">
        <f>Y14</f>
        <v>0</v>
      </c>
      <c r="Z13" s="94">
        <f>Z14</f>
        <v>0</v>
      </c>
      <c r="AA13" s="91"/>
      <c r="AB13" s="123">
        <f t="shared" si="3"/>
        <v>0</v>
      </c>
      <c r="AC13" s="124" t="e">
        <f t="shared" si="4"/>
        <v>#DIV/0!</v>
      </c>
      <c r="AD13" s="95"/>
    </row>
    <row r="14" spans="1:30" s="76" customFormat="1" ht="14.25" hidden="1" thickBot="1" thickTop="1">
      <c r="A14" s="125">
        <v>71095</v>
      </c>
      <c r="B14" s="126" t="s">
        <v>31</v>
      </c>
      <c r="C14" s="127"/>
      <c r="D14" s="127"/>
      <c r="E14" s="127"/>
      <c r="F14" s="128"/>
      <c r="G14" s="129"/>
      <c r="H14" s="127"/>
      <c r="I14" s="130"/>
      <c r="J14" s="131"/>
      <c r="K14" s="132"/>
      <c r="L14" s="131"/>
      <c r="M14" s="128"/>
      <c r="N14" s="133"/>
      <c r="O14" s="127"/>
      <c r="P14" s="127"/>
      <c r="Q14" s="134"/>
      <c r="R14" s="133">
        <v>0</v>
      </c>
      <c r="S14" s="129"/>
      <c r="T14" s="131"/>
      <c r="U14" s="127"/>
      <c r="V14" s="133"/>
      <c r="W14" s="130"/>
      <c r="X14" s="129"/>
      <c r="Y14" s="132">
        <f>T14+O14</f>
        <v>0</v>
      </c>
      <c r="Z14" s="131">
        <f>U14+P14</f>
        <v>0</v>
      </c>
      <c r="AA14" s="128"/>
      <c r="AB14" s="123">
        <f t="shared" si="3"/>
        <v>0</v>
      </c>
      <c r="AC14" s="124" t="e">
        <f t="shared" si="4"/>
        <v>#DIV/0!</v>
      </c>
      <c r="AD14" s="95"/>
    </row>
    <row r="15" spans="1:30" s="96" customFormat="1" ht="15.75" customHeight="1" thickBot="1" thickTop="1">
      <c r="A15" s="88">
        <v>750</v>
      </c>
      <c r="B15" s="90" t="s">
        <v>32</v>
      </c>
      <c r="C15" s="90">
        <f>SUM(C17:C17)</f>
        <v>0</v>
      </c>
      <c r="D15" s="90">
        <f>SUM(D17:D17)</f>
        <v>0</v>
      </c>
      <c r="E15" s="90">
        <f>SUM(E17:E17)</f>
        <v>0</v>
      </c>
      <c r="F15" s="91"/>
      <c r="G15" s="92"/>
      <c r="H15" s="90"/>
      <c r="I15" s="93"/>
      <c r="J15" s="94">
        <f>SUM(J17:J17)</f>
        <v>0</v>
      </c>
      <c r="K15" s="90">
        <f>SUM(K17:K17)</f>
        <v>0</v>
      </c>
      <c r="L15" s="94">
        <f>SUM(L17:L17)</f>
        <v>0</v>
      </c>
      <c r="M15" s="91" t="e">
        <f t="shared" si="1"/>
        <v>#DIV/0!</v>
      </c>
      <c r="N15" s="112">
        <f>SUM(N17:N17)</f>
        <v>15020</v>
      </c>
      <c r="O15" s="90">
        <f>SUM(O17:O17)</f>
        <v>15020</v>
      </c>
      <c r="P15" s="90">
        <f>SUM(P17:P17)</f>
        <v>15015</v>
      </c>
      <c r="Q15" s="113">
        <f>P15/O15*100</f>
        <v>99.96671105193076</v>
      </c>
      <c r="R15" s="112">
        <f aca="true" t="shared" si="5" ref="R15:Z15">SUM(R17:R17)</f>
        <v>0</v>
      </c>
      <c r="S15" s="92">
        <f>S16</f>
        <v>250000</v>
      </c>
      <c r="T15" s="94">
        <f>SUM(T16:T17)</f>
        <v>287440</v>
      </c>
      <c r="U15" s="90">
        <f>SUM(U16:U17)</f>
        <v>287379</v>
      </c>
      <c r="V15" s="90">
        <f>SUM(V16:V17)</f>
        <v>277743</v>
      </c>
      <c r="W15" s="93">
        <f t="shared" si="5"/>
        <v>9636</v>
      </c>
      <c r="X15" s="92">
        <f t="shared" si="5"/>
        <v>15020</v>
      </c>
      <c r="Y15" s="90">
        <f t="shared" si="5"/>
        <v>52460</v>
      </c>
      <c r="Z15" s="94">
        <f t="shared" si="5"/>
        <v>52394</v>
      </c>
      <c r="AA15" s="91">
        <f>Z15/Y15*100</f>
        <v>99.87418985894014</v>
      </c>
      <c r="AB15" s="92">
        <f t="shared" si="3"/>
        <v>9636</v>
      </c>
      <c r="AC15" s="91">
        <f t="shared" si="4"/>
        <v>18.391418864755508</v>
      </c>
      <c r="AD15" s="95"/>
    </row>
    <row r="16" spans="1:30" s="76" customFormat="1" ht="27.75" customHeight="1" thickBot="1" thickTop="1">
      <c r="A16" s="135">
        <v>75095</v>
      </c>
      <c r="B16" s="136" t="s">
        <v>33</v>
      </c>
      <c r="C16" s="136"/>
      <c r="D16" s="136"/>
      <c r="E16" s="136"/>
      <c r="F16" s="137"/>
      <c r="G16" s="138"/>
      <c r="H16" s="136"/>
      <c r="I16" s="139"/>
      <c r="J16" s="140"/>
      <c r="K16" s="136"/>
      <c r="L16" s="140"/>
      <c r="M16" s="137"/>
      <c r="N16" s="141"/>
      <c r="O16" s="136"/>
      <c r="P16" s="136"/>
      <c r="Q16" s="142"/>
      <c r="R16" s="141"/>
      <c r="S16" s="138">
        <v>250000</v>
      </c>
      <c r="T16" s="140">
        <v>250000</v>
      </c>
      <c r="U16" s="136">
        <v>250000</v>
      </c>
      <c r="V16" s="141">
        <v>250000</v>
      </c>
      <c r="W16" s="139"/>
      <c r="X16" s="138"/>
      <c r="Y16" s="136"/>
      <c r="Z16" s="140"/>
      <c r="AA16" s="128"/>
      <c r="AB16" s="138"/>
      <c r="AC16" s="137"/>
      <c r="AD16" s="143"/>
    </row>
    <row r="17" spans="1:30" s="110" customFormat="1" ht="17.25" customHeight="1" thickBot="1" thickTop="1">
      <c r="A17" s="97">
        <v>75075</v>
      </c>
      <c r="B17" s="98" t="s">
        <v>34</v>
      </c>
      <c r="C17" s="99"/>
      <c r="D17" s="99"/>
      <c r="E17" s="99"/>
      <c r="F17" s="100"/>
      <c r="G17" s="101"/>
      <c r="H17" s="99"/>
      <c r="I17" s="102"/>
      <c r="J17" s="103">
        <f>G17+C17</f>
        <v>0</v>
      </c>
      <c r="K17" s="99">
        <f>H17+D17</f>
        <v>0</v>
      </c>
      <c r="L17" s="103">
        <f>I17+E17</f>
        <v>0</v>
      </c>
      <c r="M17" s="100" t="e">
        <f t="shared" si="1"/>
        <v>#DIV/0!</v>
      </c>
      <c r="N17" s="104">
        <v>15020</v>
      </c>
      <c r="O17" s="99">
        <v>15020</v>
      </c>
      <c r="P17" s="99">
        <v>15015</v>
      </c>
      <c r="Q17" s="105">
        <f>P17/O17*100</f>
        <v>99.96671105193076</v>
      </c>
      <c r="R17" s="104"/>
      <c r="S17" s="101"/>
      <c r="T17" s="107">
        <v>37440</v>
      </c>
      <c r="U17" s="119">
        <v>37379</v>
      </c>
      <c r="V17" s="104">
        <v>27743</v>
      </c>
      <c r="W17" s="120">
        <f>U17-V17</f>
        <v>9636</v>
      </c>
      <c r="X17" s="144">
        <f>S17+N17</f>
        <v>15020</v>
      </c>
      <c r="Y17" s="145">
        <f>T17+O17</f>
        <v>52460</v>
      </c>
      <c r="Z17" s="146">
        <f>U17+P17</f>
        <v>52394</v>
      </c>
      <c r="AA17" s="108">
        <f>Z17/Y17*100</f>
        <v>99.87418985894014</v>
      </c>
      <c r="AB17" s="144">
        <f t="shared" si="3"/>
        <v>9636</v>
      </c>
      <c r="AC17" s="147">
        <f t="shared" si="4"/>
        <v>18.391418864755508</v>
      </c>
      <c r="AD17" s="109"/>
    </row>
    <row r="18" spans="1:30" s="143" customFormat="1" ht="16.5" customHeight="1" thickBot="1" thickTop="1">
      <c r="A18" s="88">
        <v>757</v>
      </c>
      <c r="B18" s="90" t="s">
        <v>35</v>
      </c>
      <c r="C18" s="90"/>
      <c r="D18" s="90"/>
      <c r="E18" s="90"/>
      <c r="F18" s="91"/>
      <c r="G18" s="92"/>
      <c r="H18" s="90"/>
      <c r="I18" s="93"/>
      <c r="J18" s="94"/>
      <c r="K18" s="90"/>
      <c r="L18" s="94"/>
      <c r="M18" s="91"/>
      <c r="N18" s="112">
        <f>N19</f>
        <v>17500</v>
      </c>
      <c r="O18" s="90">
        <f>O19</f>
        <v>17500</v>
      </c>
      <c r="P18" s="90">
        <f>P19</f>
        <v>17487</v>
      </c>
      <c r="Q18" s="113">
        <f>P18/O18*100</f>
        <v>99.92571428571428</v>
      </c>
      <c r="R18" s="112"/>
      <c r="S18" s="92">
        <f>S19</f>
        <v>3000</v>
      </c>
      <c r="T18" s="94">
        <f>T19</f>
        <v>3000</v>
      </c>
      <c r="U18" s="90">
        <f>U19</f>
        <v>2628</v>
      </c>
      <c r="V18" s="90">
        <f>V19</f>
        <v>2628</v>
      </c>
      <c r="W18" s="93"/>
      <c r="X18" s="92">
        <f>X19</f>
        <v>20500</v>
      </c>
      <c r="Y18" s="90">
        <f>Y19</f>
        <v>20500</v>
      </c>
      <c r="Z18" s="94">
        <f>Z19</f>
        <v>20115</v>
      </c>
      <c r="AA18" s="91">
        <f>Z18/Y18*100</f>
        <v>98.1219512195122</v>
      </c>
      <c r="AB18" s="123"/>
      <c r="AC18" s="124"/>
      <c r="AD18" s="95"/>
    </row>
    <row r="19" spans="1:30" s="154" customFormat="1" ht="16.5" customHeight="1" thickBot="1" thickTop="1">
      <c r="A19" s="148">
        <v>75702</v>
      </c>
      <c r="B19" s="145" t="s">
        <v>36</v>
      </c>
      <c r="C19" s="145"/>
      <c r="D19" s="145"/>
      <c r="E19" s="145"/>
      <c r="F19" s="147"/>
      <c r="G19" s="144"/>
      <c r="H19" s="145"/>
      <c r="I19" s="149"/>
      <c r="J19" s="146"/>
      <c r="K19" s="145"/>
      <c r="L19" s="146"/>
      <c r="M19" s="147"/>
      <c r="N19" s="150">
        <v>17500</v>
      </c>
      <c r="O19" s="145">
        <v>17500</v>
      </c>
      <c r="P19" s="145">
        <v>17487</v>
      </c>
      <c r="Q19" s="151"/>
      <c r="R19" s="150"/>
      <c r="S19" s="144">
        <v>3000</v>
      </c>
      <c r="T19" s="146">
        <v>3000</v>
      </c>
      <c r="U19" s="145">
        <v>2628</v>
      </c>
      <c r="V19" s="150">
        <f>U19-W19</f>
        <v>2628</v>
      </c>
      <c r="W19" s="149"/>
      <c r="X19" s="106">
        <f>S19+N19</f>
        <v>20500</v>
      </c>
      <c r="Y19" s="119">
        <f>T19+O19</f>
        <v>20500</v>
      </c>
      <c r="Z19" s="107">
        <f>U19+P19</f>
        <v>20115</v>
      </c>
      <c r="AA19" s="108"/>
      <c r="AB19" s="152"/>
      <c r="AC19" s="153"/>
      <c r="AD19" s="109"/>
    </row>
    <row r="20" spans="1:29" s="95" customFormat="1" ht="16.5" customHeight="1" thickBot="1" thickTop="1">
      <c r="A20" s="88">
        <v>801</v>
      </c>
      <c r="B20" s="90" t="s">
        <v>37</v>
      </c>
      <c r="C20" s="90" t="e">
        <f>#REF!+C21+C27</f>
        <v>#REF!</v>
      </c>
      <c r="D20" s="90" t="e">
        <f>#REF!+D21+D27</f>
        <v>#REF!</v>
      </c>
      <c r="E20" s="90" t="e">
        <f>#REF!+E21</f>
        <v>#REF!</v>
      </c>
      <c r="F20" s="91" t="e">
        <f>E20/D20*100</f>
        <v>#REF!</v>
      </c>
      <c r="G20" s="92"/>
      <c r="H20" s="90">
        <f>SUM(H21:H28)</f>
        <v>241899</v>
      </c>
      <c r="I20" s="93">
        <f>SUM(I21:I28)</f>
        <v>270646</v>
      </c>
      <c r="J20" s="94" t="e">
        <f>#REF!+J21+J27</f>
        <v>#REF!</v>
      </c>
      <c r="K20" s="90">
        <f>SUM(K21:K27)</f>
        <v>140780</v>
      </c>
      <c r="L20" s="94">
        <f>SUM(L21:L27)</f>
        <v>141035</v>
      </c>
      <c r="M20" s="91">
        <f>L20/K20*100</f>
        <v>100.18113368376189</v>
      </c>
      <c r="N20" s="112">
        <f>SUM(N21:N27)</f>
        <v>84254</v>
      </c>
      <c r="O20" s="90" t="e">
        <f>#REF!+O21</f>
        <v>#REF!</v>
      </c>
      <c r="P20" s="90" t="e">
        <f>#REF!+P21</f>
        <v>#REF!</v>
      </c>
      <c r="Q20" s="113" t="e">
        <f>P20/O20*100</f>
        <v>#REF!</v>
      </c>
      <c r="R20" s="112">
        <f aca="true" t="shared" si="6" ref="R20:Z20">SUM(R21:R27)</f>
        <v>84251</v>
      </c>
      <c r="S20" s="92">
        <f t="shared" si="6"/>
        <v>122205</v>
      </c>
      <c r="T20" s="94">
        <f t="shared" si="6"/>
        <v>461296</v>
      </c>
      <c r="U20" s="90">
        <f t="shared" si="6"/>
        <v>320965</v>
      </c>
      <c r="V20" s="90"/>
      <c r="W20" s="93">
        <f t="shared" si="6"/>
        <v>320965</v>
      </c>
      <c r="X20" s="92">
        <f t="shared" si="6"/>
        <v>206459</v>
      </c>
      <c r="Y20" s="90">
        <f t="shared" si="6"/>
        <v>391169</v>
      </c>
      <c r="Z20" s="94">
        <f t="shared" si="6"/>
        <v>357494</v>
      </c>
      <c r="AA20" s="91">
        <f>Z20/Y20*100</f>
        <v>91.39118897458644</v>
      </c>
      <c r="AB20" s="155">
        <f t="shared" si="3"/>
        <v>405216</v>
      </c>
      <c r="AC20" s="156">
        <f t="shared" si="4"/>
        <v>113.34903522856328</v>
      </c>
    </row>
    <row r="21" spans="1:30" s="154" customFormat="1" ht="25.5" customHeight="1" thickTop="1">
      <c r="A21" s="117">
        <v>80195</v>
      </c>
      <c r="B21" s="119" t="s">
        <v>38</v>
      </c>
      <c r="C21" s="119">
        <v>84254</v>
      </c>
      <c r="D21" s="119">
        <v>84254</v>
      </c>
      <c r="E21" s="119">
        <v>84251</v>
      </c>
      <c r="F21" s="108">
        <f>E21/D21*100</f>
        <v>99.99643933819165</v>
      </c>
      <c r="G21" s="106"/>
      <c r="H21" s="119">
        <v>56526</v>
      </c>
      <c r="I21" s="120">
        <v>56784</v>
      </c>
      <c r="J21" s="107">
        <f>G21+C21</f>
        <v>84254</v>
      </c>
      <c r="K21" s="119">
        <f>H21+D21</f>
        <v>140780</v>
      </c>
      <c r="L21" s="107">
        <f>I21+E21</f>
        <v>141035</v>
      </c>
      <c r="M21" s="108">
        <f>L21/K21*100</f>
        <v>100.18113368376189</v>
      </c>
      <c r="N21" s="121">
        <v>84254</v>
      </c>
      <c r="O21" s="119">
        <v>84254</v>
      </c>
      <c r="P21" s="119">
        <v>84251</v>
      </c>
      <c r="Q21" s="122">
        <f>P21/O21*100</f>
        <v>99.99643933819165</v>
      </c>
      <c r="R21" s="121">
        <v>84251</v>
      </c>
      <c r="S21" s="106"/>
      <c r="T21" s="107">
        <v>155995</v>
      </c>
      <c r="U21" s="119">
        <v>132607</v>
      </c>
      <c r="V21" s="121"/>
      <c r="W21" s="120">
        <v>132607</v>
      </c>
      <c r="X21" s="106">
        <f>S21+N21</f>
        <v>84254</v>
      </c>
      <c r="Y21" s="119">
        <f>T21+O21</f>
        <v>240249</v>
      </c>
      <c r="Z21" s="107">
        <f>U21+P21</f>
        <v>216858</v>
      </c>
      <c r="AA21" s="108">
        <f>Z21/Y21*100</f>
        <v>90.26385125432364</v>
      </c>
      <c r="AB21" s="106">
        <f t="shared" si="3"/>
        <v>216858</v>
      </c>
      <c r="AC21" s="108">
        <f t="shared" si="4"/>
        <v>100</v>
      </c>
      <c r="AD21" s="109"/>
    </row>
    <row r="22" spans="1:30" s="154" customFormat="1" ht="24.75" customHeight="1">
      <c r="A22" s="117">
        <v>80195</v>
      </c>
      <c r="B22" s="119" t="s">
        <v>39</v>
      </c>
      <c r="C22" s="119"/>
      <c r="D22" s="119"/>
      <c r="E22" s="119"/>
      <c r="F22" s="108"/>
      <c r="G22" s="106"/>
      <c r="H22" s="119">
        <v>4291</v>
      </c>
      <c r="I22" s="120">
        <v>4290</v>
      </c>
      <c r="J22" s="107"/>
      <c r="K22" s="119"/>
      <c r="L22" s="107"/>
      <c r="M22" s="108"/>
      <c r="N22" s="121"/>
      <c r="O22" s="119"/>
      <c r="P22" s="119"/>
      <c r="Q22" s="122"/>
      <c r="R22" s="121"/>
      <c r="S22" s="106"/>
      <c r="T22" s="107"/>
      <c r="U22" s="119"/>
      <c r="V22" s="121"/>
      <c r="W22" s="120"/>
      <c r="X22" s="106"/>
      <c r="Y22" s="119"/>
      <c r="Z22" s="107"/>
      <c r="AA22" s="108"/>
      <c r="AB22" s="106"/>
      <c r="AC22" s="108"/>
      <c r="AD22" s="109"/>
    </row>
    <row r="23" spans="1:30" s="154" customFormat="1" ht="18" customHeight="1">
      <c r="A23" s="117">
        <v>80195</v>
      </c>
      <c r="B23" s="119" t="s">
        <v>40</v>
      </c>
      <c r="C23" s="119"/>
      <c r="D23" s="119"/>
      <c r="E23" s="119"/>
      <c r="F23" s="108"/>
      <c r="G23" s="106"/>
      <c r="H23" s="119">
        <v>63547</v>
      </c>
      <c r="I23" s="120">
        <v>63546</v>
      </c>
      <c r="J23" s="107"/>
      <c r="K23" s="119"/>
      <c r="L23" s="107"/>
      <c r="M23" s="108"/>
      <c r="N23" s="121"/>
      <c r="O23" s="119"/>
      <c r="P23" s="119"/>
      <c r="Q23" s="122"/>
      <c r="R23" s="121"/>
      <c r="S23" s="106"/>
      <c r="T23" s="107">
        <v>63547</v>
      </c>
      <c r="U23" s="119">
        <v>1222</v>
      </c>
      <c r="V23" s="121"/>
      <c r="W23" s="120">
        <v>1222</v>
      </c>
      <c r="X23" s="106"/>
      <c r="Y23" s="119"/>
      <c r="Z23" s="107"/>
      <c r="AA23" s="108"/>
      <c r="AB23" s="106"/>
      <c r="AC23" s="108"/>
      <c r="AD23" s="109"/>
    </row>
    <row r="24" spans="1:30" s="154" customFormat="1" ht="15" customHeight="1">
      <c r="A24" s="117">
        <v>80195</v>
      </c>
      <c r="B24" s="119" t="s">
        <v>41</v>
      </c>
      <c r="C24" s="119"/>
      <c r="D24" s="119"/>
      <c r="E24" s="119"/>
      <c r="F24" s="108"/>
      <c r="G24" s="106"/>
      <c r="H24" s="119">
        <v>44800</v>
      </c>
      <c r="I24" s="120">
        <v>45838</v>
      </c>
      <c r="J24" s="107"/>
      <c r="K24" s="119"/>
      <c r="L24" s="107"/>
      <c r="M24" s="108"/>
      <c r="N24" s="121"/>
      <c r="O24" s="119"/>
      <c r="P24" s="119"/>
      <c r="Q24" s="122"/>
      <c r="R24" s="121"/>
      <c r="S24" s="106"/>
      <c r="T24" s="107">
        <v>44800</v>
      </c>
      <c r="U24" s="119">
        <v>468</v>
      </c>
      <c r="V24" s="121"/>
      <c r="W24" s="120">
        <v>468</v>
      </c>
      <c r="X24" s="106"/>
      <c r="Y24" s="119"/>
      <c r="Z24" s="107"/>
      <c r="AA24" s="108"/>
      <c r="AB24" s="106"/>
      <c r="AC24" s="108"/>
      <c r="AD24" s="109"/>
    </row>
    <row r="25" spans="1:30" s="154" customFormat="1" ht="18" customHeight="1">
      <c r="A25" s="117">
        <v>80195</v>
      </c>
      <c r="B25" s="157" t="s">
        <v>42</v>
      </c>
      <c r="C25" s="119"/>
      <c r="D25" s="119"/>
      <c r="E25" s="119"/>
      <c r="F25" s="108"/>
      <c r="G25" s="106"/>
      <c r="H25" s="119">
        <v>35154</v>
      </c>
      <c r="I25" s="120">
        <v>35154</v>
      </c>
      <c r="J25" s="107"/>
      <c r="K25" s="119"/>
      <c r="L25" s="107"/>
      <c r="M25" s="108"/>
      <c r="N25" s="121"/>
      <c r="O25" s="119"/>
      <c r="P25" s="119"/>
      <c r="Q25" s="122"/>
      <c r="R25" s="121"/>
      <c r="S25" s="106"/>
      <c r="T25" s="107"/>
      <c r="U25" s="119"/>
      <c r="V25" s="121"/>
      <c r="W25" s="120"/>
      <c r="X25" s="106"/>
      <c r="Y25" s="119"/>
      <c r="Z25" s="107"/>
      <c r="AA25" s="108"/>
      <c r="AB25" s="106"/>
      <c r="AC25" s="108"/>
      <c r="AD25" s="109"/>
    </row>
    <row r="26" spans="1:30" s="154" customFormat="1" ht="24.75" customHeight="1">
      <c r="A26" s="117">
        <v>80195</v>
      </c>
      <c r="B26" s="119" t="s">
        <v>43</v>
      </c>
      <c r="C26" s="119"/>
      <c r="D26" s="119"/>
      <c r="E26" s="119"/>
      <c r="F26" s="108"/>
      <c r="G26" s="106"/>
      <c r="H26" s="119">
        <v>8734</v>
      </c>
      <c r="I26" s="120">
        <v>8733</v>
      </c>
      <c r="J26" s="107"/>
      <c r="K26" s="119"/>
      <c r="L26" s="107"/>
      <c r="M26" s="108"/>
      <c r="N26" s="121"/>
      <c r="O26" s="119"/>
      <c r="P26" s="119"/>
      <c r="Q26" s="122"/>
      <c r="R26" s="121"/>
      <c r="S26" s="106"/>
      <c r="T26" s="107">
        <v>46034</v>
      </c>
      <c r="U26" s="119">
        <v>46032</v>
      </c>
      <c r="V26" s="121"/>
      <c r="W26" s="120">
        <v>46032</v>
      </c>
      <c r="X26" s="106"/>
      <c r="Y26" s="119"/>
      <c r="Z26" s="107"/>
      <c r="AA26" s="108"/>
      <c r="AB26" s="106"/>
      <c r="AC26" s="108"/>
      <c r="AD26" s="109"/>
    </row>
    <row r="27" spans="1:30" s="154" customFormat="1" ht="26.25" customHeight="1" thickBot="1">
      <c r="A27" s="158">
        <v>80195</v>
      </c>
      <c r="B27" s="159" t="s">
        <v>44</v>
      </c>
      <c r="C27" s="160"/>
      <c r="D27" s="160"/>
      <c r="E27" s="160"/>
      <c r="F27" s="161"/>
      <c r="G27" s="162"/>
      <c r="H27" s="160">
        <v>28715</v>
      </c>
      <c r="I27" s="163">
        <v>56169</v>
      </c>
      <c r="J27" s="164"/>
      <c r="K27" s="160"/>
      <c r="L27" s="164"/>
      <c r="M27" s="161"/>
      <c r="N27" s="165"/>
      <c r="O27" s="160"/>
      <c r="P27" s="160"/>
      <c r="Q27" s="166"/>
      <c r="R27" s="165"/>
      <c r="S27" s="162">
        <v>122205</v>
      </c>
      <c r="T27" s="164">
        <v>150920</v>
      </c>
      <c r="U27" s="160">
        <v>140636</v>
      </c>
      <c r="V27" s="165"/>
      <c r="W27" s="163">
        <v>140636</v>
      </c>
      <c r="X27" s="101">
        <f>S27+N27</f>
        <v>122205</v>
      </c>
      <c r="Y27" s="119">
        <f>T27+O27</f>
        <v>150920</v>
      </c>
      <c r="Z27" s="107">
        <f>U27+P27</f>
        <v>140636</v>
      </c>
      <c r="AA27" s="108"/>
      <c r="AB27" s="101">
        <f t="shared" si="3"/>
        <v>140636</v>
      </c>
      <c r="AC27" s="100">
        <f t="shared" si="4"/>
        <v>100</v>
      </c>
      <c r="AD27" s="109"/>
    </row>
    <row r="28" spans="1:30" s="154" customFormat="1" ht="18" customHeight="1" thickBot="1" thickTop="1">
      <c r="A28" s="117">
        <v>80195</v>
      </c>
      <c r="B28" s="157" t="s">
        <v>45</v>
      </c>
      <c r="C28" s="119"/>
      <c r="D28" s="119"/>
      <c r="E28" s="119"/>
      <c r="F28" s="108"/>
      <c r="G28" s="106"/>
      <c r="H28" s="119">
        <v>132</v>
      </c>
      <c r="I28" s="120">
        <v>132</v>
      </c>
      <c r="J28" s="107"/>
      <c r="K28" s="119"/>
      <c r="L28" s="107"/>
      <c r="M28" s="108"/>
      <c r="N28" s="121"/>
      <c r="O28" s="119"/>
      <c r="P28" s="119"/>
      <c r="Q28" s="122"/>
      <c r="R28" s="121"/>
      <c r="S28" s="106"/>
      <c r="T28" s="107">
        <v>132</v>
      </c>
      <c r="U28" s="119">
        <v>132</v>
      </c>
      <c r="V28" s="121"/>
      <c r="W28" s="120">
        <v>132</v>
      </c>
      <c r="X28" s="101"/>
      <c r="Y28" s="119"/>
      <c r="Z28" s="107"/>
      <c r="AA28" s="108"/>
      <c r="AB28" s="101"/>
      <c r="AC28" s="100"/>
      <c r="AD28" s="109"/>
    </row>
    <row r="29" spans="1:30" s="143" customFormat="1" ht="16.5" customHeight="1" hidden="1">
      <c r="A29" s="88">
        <v>803</v>
      </c>
      <c r="B29" s="90" t="s">
        <v>46</v>
      </c>
      <c r="C29" s="90">
        <f>C30</f>
        <v>62500</v>
      </c>
      <c r="D29" s="90">
        <f>D30</f>
        <v>78600</v>
      </c>
      <c r="E29" s="90">
        <f>E30</f>
        <v>77643</v>
      </c>
      <c r="F29" s="91">
        <f>E29/D29*100</f>
        <v>98.7824427480916</v>
      </c>
      <c r="G29" s="92">
        <f aca="true" t="shared" si="7" ref="G29:L29">G30</f>
        <v>0</v>
      </c>
      <c r="H29" s="90">
        <f t="shared" si="7"/>
        <v>0</v>
      </c>
      <c r="I29" s="93">
        <f t="shared" si="7"/>
        <v>0</v>
      </c>
      <c r="J29" s="94">
        <f t="shared" si="7"/>
        <v>62500</v>
      </c>
      <c r="K29" s="90">
        <f t="shared" si="7"/>
        <v>78600</v>
      </c>
      <c r="L29" s="94">
        <f t="shared" si="7"/>
        <v>77643</v>
      </c>
      <c r="M29" s="91">
        <f>L29/K29*100</f>
        <v>98.7824427480916</v>
      </c>
      <c r="N29" s="112">
        <f>N30</f>
        <v>62500</v>
      </c>
      <c r="O29" s="90">
        <f>O30</f>
        <v>78600</v>
      </c>
      <c r="P29" s="90">
        <f>P30</f>
        <v>75495</v>
      </c>
      <c r="Q29" s="113">
        <f>P29/O29*100</f>
        <v>96.04961832061069</v>
      </c>
      <c r="R29" s="112">
        <f aca="true" t="shared" si="8" ref="R29:Z29">R30</f>
        <v>56621</v>
      </c>
      <c r="S29" s="92"/>
      <c r="T29" s="94">
        <f t="shared" si="8"/>
        <v>0</v>
      </c>
      <c r="U29" s="90">
        <f t="shared" si="8"/>
        <v>0</v>
      </c>
      <c r="V29" s="90">
        <f t="shared" si="8"/>
        <v>0</v>
      </c>
      <c r="W29" s="93">
        <f t="shared" si="8"/>
        <v>0</v>
      </c>
      <c r="X29" s="92">
        <f>X30</f>
        <v>62500</v>
      </c>
      <c r="Y29" s="90">
        <f t="shared" si="8"/>
        <v>78600</v>
      </c>
      <c r="Z29" s="90">
        <f t="shared" si="8"/>
        <v>75495</v>
      </c>
      <c r="AA29" s="91">
        <f>Z29/Y29*100</f>
        <v>96.04961832061069</v>
      </c>
      <c r="AB29" s="92">
        <f t="shared" si="3"/>
        <v>56621</v>
      </c>
      <c r="AC29" s="91">
        <f t="shared" si="4"/>
        <v>74.99966885224187</v>
      </c>
      <c r="AD29" s="95"/>
    </row>
    <row r="30" spans="1:30" s="154" customFormat="1" ht="17.25" customHeight="1" hidden="1">
      <c r="A30" s="148">
        <v>80309</v>
      </c>
      <c r="B30" s="145" t="s">
        <v>47</v>
      </c>
      <c r="C30" s="145">
        <v>62500</v>
      </c>
      <c r="D30" s="145">
        <v>78600</v>
      </c>
      <c r="E30" s="145">
        <v>77643</v>
      </c>
      <c r="F30" s="147">
        <f>E30/D30*100</f>
        <v>98.7824427480916</v>
      </c>
      <c r="G30" s="144"/>
      <c r="H30" s="145"/>
      <c r="I30" s="149"/>
      <c r="J30" s="146">
        <f>G30+C30</f>
        <v>62500</v>
      </c>
      <c r="K30" s="145">
        <f>H30+D30</f>
        <v>78600</v>
      </c>
      <c r="L30" s="146">
        <f>I30+E30</f>
        <v>77643</v>
      </c>
      <c r="M30" s="147">
        <f>L30/K30*100</f>
        <v>98.7824427480916</v>
      </c>
      <c r="N30" s="150">
        <v>62500</v>
      </c>
      <c r="O30" s="145">
        <v>78600</v>
      </c>
      <c r="P30" s="145">
        <v>75495</v>
      </c>
      <c r="Q30" s="151"/>
      <c r="R30" s="150">
        <v>56621</v>
      </c>
      <c r="S30" s="144"/>
      <c r="T30" s="146"/>
      <c r="U30" s="145"/>
      <c r="V30" s="150"/>
      <c r="W30" s="149"/>
      <c r="X30" s="144">
        <f>S30+N30</f>
        <v>62500</v>
      </c>
      <c r="Y30" s="145">
        <f>T30+O30</f>
        <v>78600</v>
      </c>
      <c r="Z30" s="167">
        <f>U30+P30</f>
        <v>75495</v>
      </c>
      <c r="AA30" s="153">
        <f>Z30/Y30*100</f>
        <v>96.04961832061069</v>
      </c>
      <c r="AB30" s="152">
        <f t="shared" si="3"/>
        <v>56621</v>
      </c>
      <c r="AC30" s="153">
        <f t="shared" si="4"/>
        <v>74.99966885224187</v>
      </c>
      <c r="AD30" s="109"/>
    </row>
    <row r="31" spans="1:30" s="96" customFormat="1" ht="25.5" customHeight="1" thickBot="1" thickTop="1">
      <c r="A31" s="88">
        <v>853</v>
      </c>
      <c r="B31" s="90" t="s">
        <v>48</v>
      </c>
      <c r="C31" s="90">
        <f>C32</f>
        <v>888400</v>
      </c>
      <c r="D31" s="90">
        <f>D32</f>
        <v>1121975</v>
      </c>
      <c r="E31" s="90">
        <f>E32</f>
        <v>1066827</v>
      </c>
      <c r="F31" s="91">
        <f>E31/D31*100</f>
        <v>95.08473896477194</v>
      </c>
      <c r="G31" s="92"/>
      <c r="H31" s="90">
        <f>SUM(H32:H34)</f>
        <v>1300308</v>
      </c>
      <c r="I31" s="93">
        <f>SUM(I32:I34)</f>
        <v>854939</v>
      </c>
      <c r="J31" s="94">
        <f>J32</f>
        <v>888400</v>
      </c>
      <c r="K31" s="90">
        <f>K32</f>
        <v>1946729</v>
      </c>
      <c r="L31" s="94">
        <f>L32</f>
        <v>1638497</v>
      </c>
      <c r="M31" s="91">
        <f>L31/K31*100</f>
        <v>84.16667137542</v>
      </c>
      <c r="N31" s="112">
        <f>N32</f>
        <v>888400</v>
      </c>
      <c r="O31" s="90">
        <f>O32</f>
        <v>1121975</v>
      </c>
      <c r="P31" s="90">
        <f>P32</f>
        <v>1068027</v>
      </c>
      <c r="Q31" s="113">
        <f>P31/O31*100</f>
        <v>95.1916932195459</v>
      </c>
      <c r="R31" s="112">
        <f>R32</f>
        <v>726790</v>
      </c>
      <c r="S31" s="92"/>
      <c r="T31" s="94">
        <f>SUM(T32:T34)</f>
        <v>1435156</v>
      </c>
      <c r="U31" s="94">
        <f>SUM(U32:U34)</f>
        <v>1013422</v>
      </c>
      <c r="V31" s="94">
        <f>SUM(V32:V34)</f>
        <v>91640</v>
      </c>
      <c r="W31" s="93">
        <f>SUM(W32:W34)</f>
        <v>921782</v>
      </c>
      <c r="X31" s="92">
        <f>X32</f>
        <v>888400</v>
      </c>
      <c r="Y31" s="90">
        <f>Y32</f>
        <v>2038369</v>
      </c>
      <c r="Z31" s="94">
        <f>Z32</f>
        <v>1731337</v>
      </c>
      <c r="AA31" s="91">
        <f>Z31/Y31*100</f>
        <v>84.93736904358337</v>
      </c>
      <c r="AB31" s="92">
        <f t="shared" si="3"/>
        <v>1648572</v>
      </c>
      <c r="AC31" s="91">
        <f t="shared" si="4"/>
        <v>95.2195904090307</v>
      </c>
      <c r="AD31" s="95"/>
    </row>
    <row r="32" spans="1:30" s="110" customFormat="1" ht="19.5" customHeight="1" thickBot="1" thickTop="1">
      <c r="A32" s="148">
        <v>85395</v>
      </c>
      <c r="B32" s="145" t="s">
        <v>49</v>
      </c>
      <c r="C32" s="145">
        <v>888400</v>
      </c>
      <c r="D32" s="145">
        <v>1121975</v>
      </c>
      <c r="E32" s="145">
        <v>1066827</v>
      </c>
      <c r="F32" s="147">
        <f>E32/D32*100</f>
        <v>95.08473896477194</v>
      </c>
      <c r="G32" s="144"/>
      <c r="H32" s="145">
        <v>824754</v>
      </c>
      <c r="I32" s="149">
        <v>571670</v>
      </c>
      <c r="J32" s="146">
        <f>G32+C32</f>
        <v>888400</v>
      </c>
      <c r="K32" s="145">
        <f>H32+D32</f>
        <v>1946729</v>
      </c>
      <c r="L32" s="146">
        <f>I32+E32</f>
        <v>1638497</v>
      </c>
      <c r="M32" s="147">
        <f>L32/K32*100</f>
        <v>84.16667137542</v>
      </c>
      <c r="N32" s="150">
        <v>888400</v>
      </c>
      <c r="O32" s="145">
        <v>1121975</v>
      </c>
      <c r="P32" s="145">
        <v>1068027</v>
      </c>
      <c r="Q32" s="151"/>
      <c r="R32" s="150">
        <v>726790</v>
      </c>
      <c r="S32" s="144"/>
      <c r="T32" s="146">
        <v>916394</v>
      </c>
      <c r="U32" s="145">
        <v>663310</v>
      </c>
      <c r="V32" s="150">
        <v>91640</v>
      </c>
      <c r="W32" s="149">
        <f>U32-V32</f>
        <v>571670</v>
      </c>
      <c r="X32" s="152">
        <f>S32+N32</f>
        <v>888400</v>
      </c>
      <c r="Y32" s="167">
        <f>T32+O32</f>
        <v>2038369</v>
      </c>
      <c r="Z32" s="168">
        <f>U32+P32</f>
        <v>1731337</v>
      </c>
      <c r="AA32" s="153">
        <f>Z32/Y32*100</f>
        <v>84.93736904358337</v>
      </c>
      <c r="AB32" s="152">
        <f t="shared" si="3"/>
        <v>1298460</v>
      </c>
      <c r="AC32" s="153">
        <f t="shared" si="4"/>
        <v>74.99753081000406</v>
      </c>
      <c r="AD32" s="109"/>
    </row>
    <row r="33" spans="1:30" s="110" customFormat="1" ht="19.5" customHeight="1" thickBot="1" thickTop="1">
      <c r="A33" s="117">
        <v>85395</v>
      </c>
      <c r="B33" s="157" t="s">
        <v>50</v>
      </c>
      <c r="C33" s="119"/>
      <c r="D33" s="119"/>
      <c r="E33" s="119"/>
      <c r="F33" s="108"/>
      <c r="G33" s="106"/>
      <c r="H33" s="119">
        <v>226664</v>
      </c>
      <c r="I33" s="120">
        <v>183269</v>
      </c>
      <c r="J33" s="107"/>
      <c r="K33" s="119"/>
      <c r="L33" s="107"/>
      <c r="M33" s="108"/>
      <c r="N33" s="121"/>
      <c r="O33" s="119"/>
      <c r="P33" s="119"/>
      <c r="Q33" s="122"/>
      <c r="R33" s="121"/>
      <c r="S33" s="106"/>
      <c r="T33" s="107">
        <v>226664</v>
      </c>
      <c r="U33" s="119">
        <v>183269</v>
      </c>
      <c r="V33" s="121"/>
      <c r="W33" s="120">
        <v>183269</v>
      </c>
      <c r="X33" s="152"/>
      <c r="Y33" s="167"/>
      <c r="Z33" s="168"/>
      <c r="AA33" s="153"/>
      <c r="AB33" s="106"/>
      <c r="AC33" s="108"/>
      <c r="AD33" s="109"/>
    </row>
    <row r="34" spans="1:30" s="110" customFormat="1" ht="19.5" customHeight="1" thickBot="1" thickTop="1">
      <c r="A34" s="97">
        <v>85395</v>
      </c>
      <c r="B34" s="99" t="s">
        <v>51</v>
      </c>
      <c r="C34" s="99"/>
      <c r="D34" s="99"/>
      <c r="E34" s="99"/>
      <c r="F34" s="100"/>
      <c r="G34" s="101"/>
      <c r="H34" s="99">
        <v>248890</v>
      </c>
      <c r="I34" s="102">
        <v>100000</v>
      </c>
      <c r="J34" s="103"/>
      <c r="K34" s="99"/>
      <c r="L34" s="103"/>
      <c r="M34" s="100"/>
      <c r="N34" s="104"/>
      <c r="O34" s="99"/>
      <c r="P34" s="99"/>
      <c r="Q34" s="105"/>
      <c r="R34" s="104"/>
      <c r="S34" s="101"/>
      <c r="T34" s="103">
        <v>292098</v>
      </c>
      <c r="U34" s="99">
        <v>166843</v>
      </c>
      <c r="V34" s="104"/>
      <c r="W34" s="102">
        <v>166843</v>
      </c>
      <c r="X34" s="152"/>
      <c r="Y34" s="167"/>
      <c r="Z34" s="168"/>
      <c r="AA34" s="153"/>
      <c r="AB34" s="106"/>
      <c r="AC34" s="108"/>
      <c r="AD34" s="109"/>
    </row>
    <row r="35" spans="1:30" s="96" customFormat="1" ht="33" customHeight="1" thickBot="1" thickTop="1">
      <c r="A35" s="88">
        <v>900</v>
      </c>
      <c r="B35" s="90" t="s">
        <v>52</v>
      </c>
      <c r="C35" s="90" t="e">
        <f>#REF!</f>
        <v>#REF!</v>
      </c>
      <c r="D35" s="90">
        <f>SUM(D36:D36)</f>
        <v>0</v>
      </c>
      <c r="E35" s="90">
        <f>SUM(E36:E36)</f>
        <v>0</v>
      </c>
      <c r="F35" s="91" t="e">
        <f>E35/D35*100</f>
        <v>#DIV/0!</v>
      </c>
      <c r="G35" s="92"/>
      <c r="H35" s="90">
        <f>H36</f>
        <v>26067</v>
      </c>
      <c r="I35" s="93">
        <f>I36</f>
        <v>101441</v>
      </c>
      <c r="J35" s="94" t="e">
        <f>G35+C35</f>
        <v>#REF!</v>
      </c>
      <c r="K35" s="90">
        <f>SUM(K36:K36)</f>
        <v>26067</v>
      </c>
      <c r="L35" s="94">
        <f>SUM(L36:L36)</f>
        <v>101441</v>
      </c>
      <c r="M35" s="91">
        <f>L35/K35*100</f>
        <v>389.15487014232554</v>
      </c>
      <c r="N35" s="112" t="e">
        <f>#REF!</f>
        <v>#REF!</v>
      </c>
      <c r="O35" s="90">
        <f>SUM(O36:O36)</f>
        <v>0</v>
      </c>
      <c r="P35" s="90">
        <f>SUM(P36:P36)</f>
        <v>0</v>
      </c>
      <c r="Q35" s="113" t="e">
        <f>P35/O35*100</f>
        <v>#DIV/0!</v>
      </c>
      <c r="R35" s="112">
        <f>SUM(R36:R36)</f>
        <v>0</v>
      </c>
      <c r="S35" s="92">
        <f>S36</f>
        <v>130000</v>
      </c>
      <c r="T35" s="94">
        <f>SUM(T36:T36)</f>
        <v>130000</v>
      </c>
      <c r="U35" s="90">
        <f>SUM(U36:U36)</f>
        <v>63764</v>
      </c>
      <c r="V35" s="90"/>
      <c r="W35" s="93">
        <f>W36</f>
        <v>63764</v>
      </c>
      <c r="X35" s="92">
        <f>SUM(X36:X36)</f>
        <v>130000</v>
      </c>
      <c r="Y35" s="90">
        <f>SUM(Y36:Y36)</f>
        <v>130000</v>
      </c>
      <c r="Z35" s="94">
        <f>SUM(Z36:Z36)</f>
        <v>63764</v>
      </c>
      <c r="AA35" s="91">
        <f>Z35/Y35*100</f>
        <v>49.04923076923077</v>
      </c>
      <c r="AB35" s="155">
        <f t="shared" si="3"/>
        <v>63764</v>
      </c>
      <c r="AC35" s="156">
        <f t="shared" si="4"/>
        <v>100</v>
      </c>
      <c r="AD35" s="95"/>
    </row>
    <row r="36" spans="1:30" s="169" customFormat="1" ht="19.5" customHeight="1" thickBot="1" thickTop="1">
      <c r="A36" s="97">
        <v>90095</v>
      </c>
      <c r="B36" s="99" t="s">
        <v>53</v>
      </c>
      <c r="C36" s="99"/>
      <c r="D36" s="99"/>
      <c r="E36" s="99"/>
      <c r="F36" s="100"/>
      <c r="G36" s="101"/>
      <c r="H36" s="99">
        <v>26067</v>
      </c>
      <c r="I36" s="102">
        <v>101441</v>
      </c>
      <c r="J36" s="103">
        <f>G36+C36</f>
        <v>0</v>
      </c>
      <c r="K36" s="99">
        <f>H36+D36</f>
        <v>26067</v>
      </c>
      <c r="L36" s="103">
        <f>I36+E36</f>
        <v>101441</v>
      </c>
      <c r="M36" s="100">
        <f>L36/K36*100</f>
        <v>389.15487014232554</v>
      </c>
      <c r="N36" s="104"/>
      <c r="O36" s="99"/>
      <c r="P36" s="99"/>
      <c r="Q36" s="105"/>
      <c r="R36" s="104"/>
      <c r="S36" s="101">
        <v>130000</v>
      </c>
      <c r="T36" s="103">
        <v>130000</v>
      </c>
      <c r="U36" s="99">
        <v>63764</v>
      </c>
      <c r="V36" s="104"/>
      <c r="W36" s="102">
        <v>63764</v>
      </c>
      <c r="X36" s="101">
        <f>S36+N36</f>
        <v>130000</v>
      </c>
      <c r="Y36" s="99">
        <f>T36+O36</f>
        <v>130000</v>
      </c>
      <c r="Z36" s="103">
        <f>U36+P36</f>
        <v>63764</v>
      </c>
      <c r="AA36" s="100">
        <f>Z36/Y36*100</f>
        <v>49.04923076923077</v>
      </c>
      <c r="AB36" s="162">
        <f t="shared" si="3"/>
        <v>63764</v>
      </c>
      <c r="AC36" s="161">
        <f t="shared" si="4"/>
        <v>100</v>
      </c>
      <c r="AD36" s="109"/>
    </row>
    <row r="37" spans="1:30" s="96" customFormat="1" ht="30.75" customHeight="1" thickBot="1" thickTop="1">
      <c r="A37" s="88">
        <v>921</v>
      </c>
      <c r="B37" s="90" t="s">
        <v>54</v>
      </c>
      <c r="C37" s="90"/>
      <c r="D37" s="90"/>
      <c r="E37" s="90"/>
      <c r="F37" s="91"/>
      <c r="G37" s="92">
        <f>SUM(G39:G43)</f>
        <v>4803048</v>
      </c>
      <c r="H37" s="90">
        <f>SUM(H39:H43)</f>
        <v>5267859</v>
      </c>
      <c r="I37" s="93">
        <f>SUM(I39:I43)</f>
        <v>5516192</v>
      </c>
      <c r="J37" s="94" t="e">
        <f>#REF!</f>
        <v>#REF!</v>
      </c>
      <c r="K37" s="90">
        <f>SUM(K39:K43)</f>
        <v>0</v>
      </c>
      <c r="L37" s="94">
        <f>SUM(L39:L43)</f>
        <v>0</v>
      </c>
      <c r="M37" s="91" t="e">
        <f>L37/K37*100</f>
        <v>#DIV/0!</v>
      </c>
      <c r="N37" s="112" t="e">
        <f>#REF!</f>
        <v>#REF!</v>
      </c>
      <c r="O37" s="90" t="e">
        <f>#REF!+#REF!+O41+O43</f>
        <v>#REF!</v>
      </c>
      <c r="P37" s="90">
        <f>SUM(P39:P43)</f>
        <v>0</v>
      </c>
      <c r="Q37" s="113" t="e">
        <f>P37/O37*100</f>
        <v>#REF!</v>
      </c>
      <c r="R37" s="112">
        <f aca="true" t="shared" si="9" ref="R37:Z37">SUM(R39:R43)</f>
        <v>0</v>
      </c>
      <c r="S37" s="92">
        <f t="shared" si="9"/>
        <v>6000000</v>
      </c>
      <c r="T37" s="94">
        <f>SUM(T38:T43)</f>
        <v>5836182</v>
      </c>
      <c r="U37" s="94">
        <f>SUM(U38:U43)</f>
        <v>5788797</v>
      </c>
      <c r="V37" s="94">
        <f>SUM(V38:V43)</f>
        <v>3020153</v>
      </c>
      <c r="W37" s="93">
        <f>SUM(W38:W43)</f>
        <v>2768644</v>
      </c>
      <c r="X37" s="92">
        <f t="shared" si="9"/>
        <v>0</v>
      </c>
      <c r="Y37" s="90">
        <f t="shared" si="9"/>
        <v>0</v>
      </c>
      <c r="Z37" s="94">
        <f t="shared" si="9"/>
        <v>0</v>
      </c>
      <c r="AA37" s="91" t="e">
        <f>Z37/Y37*100</f>
        <v>#DIV/0!</v>
      </c>
      <c r="AB37" s="115">
        <f t="shared" si="3"/>
        <v>2768644</v>
      </c>
      <c r="AC37" s="116" t="e">
        <f t="shared" si="4"/>
        <v>#DIV/0!</v>
      </c>
      <c r="AD37" s="95"/>
    </row>
    <row r="38" spans="1:30" s="76" customFormat="1" ht="30.75" customHeight="1" thickTop="1">
      <c r="A38" s="125">
        <v>92105</v>
      </c>
      <c r="B38" s="127" t="s">
        <v>55</v>
      </c>
      <c r="C38" s="127"/>
      <c r="D38" s="127"/>
      <c r="E38" s="127"/>
      <c r="F38" s="128"/>
      <c r="G38" s="129"/>
      <c r="H38" s="127"/>
      <c r="I38" s="130"/>
      <c r="J38" s="131"/>
      <c r="K38" s="127"/>
      <c r="L38" s="131"/>
      <c r="M38" s="128"/>
      <c r="N38" s="133"/>
      <c r="O38" s="127"/>
      <c r="P38" s="127"/>
      <c r="Q38" s="134"/>
      <c r="R38" s="133"/>
      <c r="S38" s="129"/>
      <c r="T38" s="107">
        <v>104600</v>
      </c>
      <c r="U38" s="119">
        <v>101836</v>
      </c>
      <c r="V38" s="121">
        <f>U38-W38</f>
        <v>25692</v>
      </c>
      <c r="W38" s="120">
        <v>76144</v>
      </c>
      <c r="X38" s="129"/>
      <c r="Y38" s="127"/>
      <c r="Z38" s="131"/>
      <c r="AA38" s="128"/>
      <c r="AB38" s="129"/>
      <c r="AC38" s="128"/>
      <c r="AD38" s="143"/>
    </row>
    <row r="39" spans="1:30" s="110" customFormat="1" ht="18" customHeight="1">
      <c r="A39" s="117">
        <v>92106</v>
      </c>
      <c r="B39" s="119" t="s">
        <v>56</v>
      </c>
      <c r="C39" s="119"/>
      <c r="D39" s="119"/>
      <c r="E39" s="119"/>
      <c r="F39" s="170"/>
      <c r="G39" s="106">
        <v>4803048</v>
      </c>
      <c r="H39" s="119">
        <v>4803048</v>
      </c>
      <c r="I39" s="120">
        <v>5051383</v>
      </c>
      <c r="J39" s="107"/>
      <c r="K39" s="119"/>
      <c r="L39" s="107"/>
      <c r="M39" s="108"/>
      <c r="N39" s="121"/>
      <c r="O39" s="119"/>
      <c r="P39" s="119"/>
      <c r="Q39" s="171"/>
      <c r="R39" s="172"/>
      <c r="S39" s="106">
        <v>6000000</v>
      </c>
      <c r="T39" s="107">
        <v>5731582</v>
      </c>
      <c r="U39" s="119">
        <v>5686961</v>
      </c>
      <c r="V39" s="121">
        <f>U39-W39</f>
        <v>2994461</v>
      </c>
      <c r="W39" s="120">
        <v>2692500</v>
      </c>
      <c r="X39" s="106"/>
      <c r="Y39" s="119"/>
      <c r="Z39" s="107"/>
      <c r="AA39" s="108"/>
      <c r="AB39" s="106"/>
      <c r="AC39" s="108"/>
      <c r="AD39" s="109"/>
    </row>
    <row r="40" spans="1:30" s="110" customFormat="1" ht="18" customHeight="1">
      <c r="A40" s="117">
        <v>92195</v>
      </c>
      <c r="B40" s="119" t="s">
        <v>57</v>
      </c>
      <c r="C40" s="119"/>
      <c r="D40" s="119"/>
      <c r="E40" s="119"/>
      <c r="F40" s="170"/>
      <c r="G40" s="106"/>
      <c r="H40" s="119">
        <v>316713</v>
      </c>
      <c r="I40" s="120">
        <v>316712</v>
      </c>
      <c r="J40" s="107"/>
      <c r="K40" s="119"/>
      <c r="L40" s="107"/>
      <c r="M40" s="108"/>
      <c r="N40" s="121"/>
      <c r="O40" s="119"/>
      <c r="P40" s="119"/>
      <c r="Q40" s="171"/>
      <c r="R40" s="172"/>
      <c r="S40" s="106"/>
      <c r="T40" s="107"/>
      <c r="U40" s="119"/>
      <c r="V40" s="121"/>
      <c r="W40" s="120"/>
      <c r="X40" s="106"/>
      <c r="Y40" s="119"/>
      <c r="Z40" s="107"/>
      <c r="AA40" s="108"/>
      <c r="AB40" s="106"/>
      <c r="AC40" s="108"/>
      <c r="AD40" s="109"/>
    </row>
    <row r="41" spans="1:30" s="110" customFormat="1" ht="18" customHeight="1">
      <c r="A41" s="117">
        <v>92105</v>
      </c>
      <c r="B41" s="119" t="s">
        <v>58</v>
      </c>
      <c r="C41" s="119"/>
      <c r="D41" s="119"/>
      <c r="E41" s="119"/>
      <c r="F41" s="170"/>
      <c r="G41" s="106"/>
      <c r="H41" s="119">
        <v>76951</v>
      </c>
      <c r="I41" s="120">
        <v>76950</v>
      </c>
      <c r="J41" s="173"/>
      <c r="K41" s="174"/>
      <c r="L41" s="173"/>
      <c r="M41" s="170"/>
      <c r="N41" s="172"/>
      <c r="O41" s="119"/>
      <c r="P41" s="119"/>
      <c r="Q41" s="171"/>
      <c r="R41" s="172"/>
      <c r="S41" s="106"/>
      <c r="T41" s="107"/>
      <c r="U41" s="119"/>
      <c r="V41" s="121"/>
      <c r="W41" s="120"/>
      <c r="X41" s="106">
        <f>N41+S41</f>
        <v>0</v>
      </c>
      <c r="Y41" s="119">
        <f aca="true" t="shared" si="10" ref="Y41:Z43">T41+O41</f>
        <v>0</v>
      </c>
      <c r="Z41" s="107">
        <f t="shared" si="10"/>
        <v>0</v>
      </c>
      <c r="AA41" s="170"/>
      <c r="AB41" s="106">
        <f t="shared" si="3"/>
        <v>0</v>
      </c>
      <c r="AC41" s="108" t="e">
        <f t="shared" si="4"/>
        <v>#DIV/0!</v>
      </c>
      <c r="AD41" s="109"/>
    </row>
    <row r="42" spans="1:30" s="110" customFormat="1" ht="18" customHeight="1">
      <c r="A42" s="117">
        <v>92105</v>
      </c>
      <c r="B42" s="119" t="s">
        <v>59</v>
      </c>
      <c r="C42" s="119"/>
      <c r="D42" s="119"/>
      <c r="E42" s="119"/>
      <c r="F42" s="170"/>
      <c r="G42" s="106"/>
      <c r="H42" s="119">
        <v>62406</v>
      </c>
      <c r="I42" s="120">
        <v>62406</v>
      </c>
      <c r="J42" s="173"/>
      <c r="K42" s="174"/>
      <c r="L42" s="173"/>
      <c r="M42" s="170"/>
      <c r="N42" s="172"/>
      <c r="O42" s="119"/>
      <c r="P42" s="119"/>
      <c r="Q42" s="171"/>
      <c r="R42" s="172"/>
      <c r="S42" s="106"/>
      <c r="T42" s="107"/>
      <c r="U42" s="119"/>
      <c r="V42" s="121"/>
      <c r="W42" s="120"/>
      <c r="X42" s="106"/>
      <c r="Y42" s="119"/>
      <c r="Z42" s="107"/>
      <c r="AA42" s="170"/>
      <c r="AB42" s="106"/>
      <c r="AC42" s="108"/>
      <c r="AD42" s="109"/>
    </row>
    <row r="43" spans="1:30" s="110" customFormat="1" ht="18" customHeight="1" thickBot="1">
      <c r="A43" s="97">
        <v>92105</v>
      </c>
      <c r="B43" s="99" t="s">
        <v>60</v>
      </c>
      <c r="C43" s="99"/>
      <c r="D43" s="99"/>
      <c r="E43" s="99"/>
      <c r="F43" s="175"/>
      <c r="G43" s="101"/>
      <c r="H43" s="99">
        <v>8741</v>
      </c>
      <c r="I43" s="102">
        <v>8741</v>
      </c>
      <c r="J43" s="176"/>
      <c r="K43" s="177"/>
      <c r="L43" s="176"/>
      <c r="M43" s="175"/>
      <c r="N43" s="178"/>
      <c r="O43" s="99"/>
      <c r="P43" s="99"/>
      <c r="Q43" s="179"/>
      <c r="R43" s="178"/>
      <c r="S43" s="101"/>
      <c r="T43" s="103"/>
      <c r="U43" s="99"/>
      <c r="V43" s="121"/>
      <c r="W43" s="120"/>
      <c r="X43" s="106">
        <f>N43+S43</f>
        <v>0</v>
      </c>
      <c r="Y43" s="119">
        <f t="shared" si="10"/>
        <v>0</v>
      </c>
      <c r="Z43" s="107">
        <f t="shared" si="10"/>
        <v>0</v>
      </c>
      <c r="AA43" s="175"/>
      <c r="AB43" s="101">
        <f t="shared" si="3"/>
        <v>0</v>
      </c>
      <c r="AC43" s="100" t="e">
        <f t="shared" si="4"/>
        <v>#DIV/0!</v>
      </c>
      <c r="AD43" s="109"/>
    </row>
    <row r="44" spans="1:30" s="96" customFormat="1" ht="18.75" customHeight="1" thickBot="1" thickTop="1">
      <c r="A44" s="88">
        <v>926</v>
      </c>
      <c r="B44" s="90" t="s">
        <v>61</v>
      </c>
      <c r="C44" s="90">
        <f>SUM(C45:C46)</f>
        <v>0</v>
      </c>
      <c r="D44" s="90" t="e">
        <f>#REF!+#REF!</f>
        <v>#REF!</v>
      </c>
      <c r="E44" s="90" t="e">
        <f>#REF!+#REF!</f>
        <v>#REF!</v>
      </c>
      <c r="F44" s="91" t="e">
        <f>E44/D44*100</f>
        <v>#REF!</v>
      </c>
      <c r="G44" s="92"/>
      <c r="H44" s="90">
        <f>SUM(H45:H47)</f>
        <v>270163</v>
      </c>
      <c r="I44" s="93">
        <f>SUM(I45:I47)</f>
        <v>2544331</v>
      </c>
      <c r="J44" s="94">
        <f>G44+C44</f>
        <v>0</v>
      </c>
      <c r="K44" s="90">
        <f>SUM(K45:K46)</f>
        <v>256377</v>
      </c>
      <c r="L44" s="94">
        <f>SUM(L45:L46)</f>
        <v>2530545</v>
      </c>
      <c r="M44" s="91">
        <f>L44/K44*100</f>
        <v>987.0405691618203</v>
      </c>
      <c r="N44" s="112" t="e">
        <f>#REF!</f>
        <v>#REF!</v>
      </c>
      <c r="O44" s="90" t="e">
        <f>#REF!+#REF!</f>
        <v>#REF!</v>
      </c>
      <c r="P44" s="90" t="e">
        <f>#REF!+#REF!</f>
        <v>#REF!</v>
      </c>
      <c r="Q44" s="113" t="e">
        <f>P44/O44*100</f>
        <v>#REF!</v>
      </c>
      <c r="R44" s="112">
        <f aca="true" t="shared" si="11" ref="R44:Z44">SUM(R45:R46)</f>
        <v>0</v>
      </c>
      <c r="S44" s="92"/>
      <c r="T44" s="94"/>
      <c r="U44" s="90"/>
      <c r="V44" s="90"/>
      <c r="W44" s="93"/>
      <c r="X44" s="92">
        <f t="shared" si="11"/>
        <v>0</v>
      </c>
      <c r="Y44" s="90">
        <f t="shared" si="11"/>
        <v>0</v>
      </c>
      <c r="Z44" s="94">
        <f t="shared" si="11"/>
        <v>0</v>
      </c>
      <c r="AA44" s="91" t="e">
        <f>Z44/Y44*100</f>
        <v>#DIV/0!</v>
      </c>
      <c r="AB44" s="92">
        <f t="shared" si="3"/>
        <v>0</v>
      </c>
      <c r="AC44" s="91" t="e">
        <f t="shared" si="4"/>
        <v>#DIV/0!</v>
      </c>
      <c r="AD44" s="95"/>
    </row>
    <row r="45" spans="1:30" s="110" customFormat="1" ht="19.5" customHeight="1" thickTop="1">
      <c r="A45" s="148">
        <v>92601</v>
      </c>
      <c r="B45" s="145" t="s">
        <v>62</v>
      </c>
      <c r="C45" s="145"/>
      <c r="D45" s="145"/>
      <c r="E45" s="145"/>
      <c r="F45" s="147"/>
      <c r="G45" s="144"/>
      <c r="H45" s="145">
        <v>256377</v>
      </c>
      <c r="I45" s="149">
        <v>256377</v>
      </c>
      <c r="J45" s="146">
        <f>G45</f>
        <v>0</v>
      </c>
      <c r="K45" s="145">
        <f>H45+D45</f>
        <v>256377</v>
      </c>
      <c r="L45" s="146">
        <f>I45+E45</f>
        <v>256377</v>
      </c>
      <c r="M45" s="147">
        <f>L45/K45*100</f>
        <v>100</v>
      </c>
      <c r="N45" s="150"/>
      <c r="O45" s="145"/>
      <c r="P45" s="145"/>
      <c r="Q45" s="151"/>
      <c r="R45" s="150"/>
      <c r="S45" s="144"/>
      <c r="T45" s="146"/>
      <c r="U45" s="145"/>
      <c r="V45" s="150"/>
      <c r="W45" s="149"/>
      <c r="X45" s="144">
        <f aca="true" t="shared" si="12" ref="X45:Z46">S45+N45</f>
        <v>0</v>
      </c>
      <c r="Y45" s="145">
        <f t="shared" si="12"/>
        <v>0</v>
      </c>
      <c r="Z45" s="146">
        <f t="shared" si="12"/>
        <v>0</v>
      </c>
      <c r="AA45" s="147" t="e">
        <f>Z45/Y45*100</f>
        <v>#DIV/0!</v>
      </c>
      <c r="AB45" s="144">
        <f t="shared" si="3"/>
        <v>0</v>
      </c>
      <c r="AC45" s="147" t="e">
        <f t="shared" si="4"/>
        <v>#DIV/0!</v>
      </c>
      <c r="AD45" s="109"/>
    </row>
    <row r="46" spans="1:30" s="110" customFormat="1" ht="17.25" customHeight="1">
      <c r="A46" s="117">
        <v>92601</v>
      </c>
      <c r="B46" s="119" t="s">
        <v>63</v>
      </c>
      <c r="C46" s="119"/>
      <c r="D46" s="119"/>
      <c r="E46" s="119"/>
      <c r="F46" s="108"/>
      <c r="G46" s="106"/>
      <c r="H46" s="119"/>
      <c r="I46" s="120">
        <v>2274168</v>
      </c>
      <c r="J46" s="107">
        <f>G46</f>
        <v>0</v>
      </c>
      <c r="K46" s="119">
        <f>H46+D46</f>
        <v>0</v>
      </c>
      <c r="L46" s="107">
        <f>I46+E46</f>
        <v>2274168</v>
      </c>
      <c r="M46" s="108"/>
      <c r="N46" s="121"/>
      <c r="O46" s="119"/>
      <c r="P46" s="119"/>
      <c r="Q46" s="122"/>
      <c r="R46" s="121"/>
      <c r="S46" s="106"/>
      <c r="T46" s="107"/>
      <c r="U46" s="119"/>
      <c r="V46" s="121"/>
      <c r="W46" s="120"/>
      <c r="X46" s="106">
        <f t="shared" si="12"/>
        <v>0</v>
      </c>
      <c r="Y46" s="119">
        <f t="shared" si="12"/>
        <v>0</v>
      </c>
      <c r="Z46" s="107">
        <f t="shared" si="12"/>
        <v>0</v>
      </c>
      <c r="AA46" s="108"/>
      <c r="AB46" s="106">
        <f t="shared" si="3"/>
        <v>0</v>
      </c>
      <c r="AC46" s="108" t="e">
        <f t="shared" si="4"/>
        <v>#DIV/0!</v>
      </c>
      <c r="AD46" s="109"/>
    </row>
    <row r="47" spans="1:30" s="110" customFormat="1" ht="17.25" customHeight="1" thickBot="1">
      <c r="A47" s="97">
        <v>92695</v>
      </c>
      <c r="B47" s="104" t="s">
        <v>64</v>
      </c>
      <c r="C47" s="180"/>
      <c r="D47" s="180"/>
      <c r="E47" s="180"/>
      <c r="F47" s="181"/>
      <c r="G47" s="182"/>
      <c r="H47" s="119">
        <v>13786</v>
      </c>
      <c r="I47" s="120">
        <v>13786</v>
      </c>
      <c r="J47" s="107"/>
      <c r="K47" s="107"/>
      <c r="L47" s="107"/>
      <c r="M47" s="183"/>
      <c r="N47" s="180"/>
      <c r="O47" s="107"/>
      <c r="P47" s="107"/>
      <c r="Q47" s="184"/>
      <c r="R47" s="180"/>
      <c r="S47" s="101"/>
      <c r="T47" s="99"/>
      <c r="U47" s="119"/>
      <c r="V47" s="99"/>
      <c r="W47" s="102"/>
      <c r="X47" s="106"/>
      <c r="Y47" s="119"/>
      <c r="Z47" s="107"/>
      <c r="AA47" s="108"/>
      <c r="AB47" s="106"/>
      <c r="AC47" s="108"/>
      <c r="AD47" s="109"/>
    </row>
    <row r="48" spans="1:30" s="195" customFormat="1" ht="22.5" customHeight="1" thickBot="1" thickTop="1">
      <c r="A48" s="185"/>
      <c r="B48" s="186" t="s">
        <v>65</v>
      </c>
      <c r="C48" s="187" t="e">
        <f>C44+C37+C35+C31+#REF!+C29+C20+C18+C15+#REF!+C11+C9</f>
        <v>#REF!</v>
      </c>
      <c r="D48" s="187" t="e">
        <f>D44+D37+D35+D31+#REF!+D29+D20+D18+D15+#REF!+D11+D9</f>
        <v>#REF!</v>
      </c>
      <c r="E48" s="187" t="e">
        <f>E44+E37+E35+E31+#REF!+E29+E20+E18+E15+#REF!+E11+E9</f>
        <v>#REF!</v>
      </c>
      <c r="F48" s="188" t="e">
        <f>E48/D48*100</f>
        <v>#REF!</v>
      </c>
      <c r="G48" s="189">
        <f aca="true" t="shared" si="13" ref="G48:W48">G44+G37+G35+G31+G29+G20+G18+G15+G11+G9</f>
        <v>4803048</v>
      </c>
      <c r="H48" s="190">
        <f t="shared" si="13"/>
        <v>8656601</v>
      </c>
      <c r="I48" s="191">
        <f>I44+I37+I35+I31+I29+I20+I18+I15+I11+I9</f>
        <v>10838840</v>
      </c>
      <c r="J48" s="192" t="e">
        <f t="shared" si="13"/>
        <v>#REF!</v>
      </c>
      <c r="K48" s="193">
        <f t="shared" si="13"/>
        <v>2483858</v>
      </c>
      <c r="L48" s="193">
        <f t="shared" si="13"/>
        <v>4524464</v>
      </c>
      <c r="M48" s="193" t="e">
        <f t="shared" si="13"/>
        <v>#DIV/0!</v>
      </c>
      <c r="N48" s="193" t="e">
        <f t="shared" si="13"/>
        <v>#REF!</v>
      </c>
      <c r="O48" s="193" t="e">
        <f t="shared" si="13"/>
        <v>#REF!</v>
      </c>
      <c r="P48" s="193" t="e">
        <f t="shared" si="13"/>
        <v>#REF!</v>
      </c>
      <c r="Q48" s="193" t="e">
        <f t="shared" si="13"/>
        <v>#REF!</v>
      </c>
      <c r="R48" s="193">
        <f t="shared" si="13"/>
        <v>867662</v>
      </c>
      <c r="S48" s="189">
        <f t="shared" si="13"/>
        <v>6505205</v>
      </c>
      <c r="T48" s="190">
        <f t="shared" si="13"/>
        <v>9168074</v>
      </c>
      <c r="U48" s="190">
        <f t="shared" si="13"/>
        <v>8426080</v>
      </c>
      <c r="V48" s="190">
        <f t="shared" si="13"/>
        <v>4341289</v>
      </c>
      <c r="W48" s="186">
        <f t="shared" si="13"/>
        <v>4084791</v>
      </c>
      <c r="X48" s="193" t="e">
        <f>X44+X37+X35+X31+#REF!+X29+X20+X18+X15+#REF!+X11+X9</f>
        <v>#REF!</v>
      </c>
      <c r="Y48" s="190" t="e">
        <f>Y44+Y37+Y35+Y31+#REF!+Y29+Y20+Y18+Y15+#REF!+Y11+Y9</f>
        <v>#REF!</v>
      </c>
      <c r="Z48" s="192" t="e">
        <f>Z44+Z37+Z35+Z31+#REF!+Z29+Z20+Z18+Z15+#REF!+Z11+Z9</f>
        <v>#REF!</v>
      </c>
      <c r="AA48" s="91" t="e">
        <f>Z48/Y48*100</f>
        <v>#REF!</v>
      </c>
      <c r="AB48" s="92">
        <f t="shared" si="3"/>
        <v>4952453</v>
      </c>
      <c r="AC48" s="91" t="e">
        <f t="shared" si="4"/>
        <v>#REF!</v>
      </c>
      <c r="AD48" s="194"/>
    </row>
    <row r="49" spans="6:26" ht="15.75" thickTop="1">
      <c r="F49" s="5"/>
      <c r="H49" s="5"/>
      <c r="I49" s="5"/>
      <c r="J49" s="5"/>
      <c r="K49" s="4"/>
      <c r="L49" s="4"/>
      <c r="Q49" s="5"/>
      <c r="T49" s="5"/>
      <c r="U49" s="5"/>
      <c r="V49" s="5"/>
      <c r="W49" s="5"/>
      <c r="X49" s="5"/>
      <c r="Y49" s="4"/>
      <c r="Z49" s="4"/>
    </row>
    <row r="50" spans="1:22" ht="15">
      <c r="A50" s="196" t="s">
        <v>68</v>
      </c>
      <c r="V50" s="4"/>
    </row>
    <row r="51" ht="15">
      <c r="A51" s="196" t="s">
        <v>66</v>
      </c>
    </row>
    <row r="52" ht="15">
      <c r="A52" s="196" t="s">
        <v>67</v>
      </c>
    </row>
  </sheetData>
  <printOptions horizontalCentered="1"/>
  <pageMargins left="0.2" right="0.2" top="0.79" bottom="0.81" header="0.24" footer="0.8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2009-04-23T09:31:13Z</cp:lastPrinted>
  <dcterms:created xsi:type="dcterms:W3CDTF">2009-04-23T09:29:30Z</dcterms:created>
  <dcterms:modified xsi:type="dcterms:W3CDTF">2009-04-23T11:52:23Z</dcterms:modified>
  <cp:category/>
  <cp:version/>
  <cp:contentType/>
  <cp:contentStatus/>
</cp:coreProperties>
</file>