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<sst xmlns="http://schemas.openxmlformats.org/spreadsheetml/2006/main" count="400" uniqueCount="325">
  <si>
    <t>Specjalny Ośrodek Szkolno - Wychowawczy - modernizacja</t>
  </si>
  <si>
    <t>Zespół Burs Międzyszkolnych - modernizacja</t>
  </si>
  <si>
    <t>Rozpoczęto realizację wspólnie z MWiK (Miasto - roboty drogowe, MWiK - uzbrojenie). Rozpoczęto budowę kanalizacji sanitarnej I etapu (40% zaawansowania), kanalizacji deszczowej (14% zaawansowania) i wodociągu (24% zaawansowania) sfinansowanego ze środków Spółki.  Planowany termin zakończenia realizacji - 29.10.2011r. Planowane dofinansowanie ze środków UE w ramach Regionalnego Programu Operacyjnego Woj. Zachodniopomorskiego na lata 2007-2013 lub Programu Operacyjnego Infrastruktura i Środowisko.</t>
  </si>
  <si>
    <t>Zlecono opracowanie dokumentacji technicznej na uzbrojenie terenu wzdłuż ulicy Słonecznej. Ze względu na  konieczność uregulowania spraw formalno-prawnych odstąpiono od umowy. Sfinansowano prace wykonane.</t>
  </si>
  <si>
    <t>W trakcie opracowania dokumentacji technicznej na budowę kanalizacji sanitarnej w ul. Sarzyńskiej. Planowane rozpoczęcie realizacji w 2009 r. Planowane dofinansowanie ze środków UE w ramach Programu Operacyjnego Infrastruktura i Środowisko.</t>
  </si>
  <si>
    <t>Budowa nowego oświetlenia przy chodniku na ul. Fałata - Orląt Lwowskich oraz doświetlenie przejść dla pieszych na ul. Zwycięstwa, modernizacja oświetlenia ulicznego dróg krajowych, wojewódzkich i powiatowych</t>
  </si>
  <si>
    <t>Spółdzielnie mieszkaniowe nie wystąpiły o dofinansowanie uzbrojenia terenów pod budownictwo mieszkaniowe wielorodzinne.</t>
  </si>
  <si>
    <t>Budowa osłony śmietnikowej przy targowisku na ul. Drzymały</t>
  </si>
  <si>
    <t>Wymieniono stolarkę okienną oraz drzwiową w siedzibach MOPS, wykonano projekt przebudowy parteru przy ul. Monte Cassino, rozbudowano sieć teleinformatyczną oraz wykonano prace remontowe w siedzibach MOPS.</t>
  </si>
  <si>
    <t>Bieżące remonty i modernizacje.</t>
  </si>
  <si>
    <t>80195
§ 6050</t>
  </si>
  <si>
    <t>Wykonano projekty budowlane kanalizacji teletechnicznej w rejonie ul. Fałata i ul. Piastowskiej, projekt wykonawczy połączenia istniejących sieci teleinformatycznych UM oraz projekt przyłączenia budynków do sieci Urzędu Miejskiego w rejonie ul. Jedności. Zakupiono również urządzenia sieciowe do punktów dystrybucyjnych.</t>
  </si>
  <si>
    <t>Inwestycja zakończona. Wykonano nawierzchnię o długości 600 m oraz kanalizację deszczową - 54,8 m. Zamontowano 2 wiaty przystankowe.</t>
  </si>
  <si>
    <t>Położono chodnik na odcinku od ul. Mieszka I do ul. BOWID na długości 340 m.</t>
  </si>
  <si>
    <t>Opracowano projekt remontu odcinka ul. Zwycięstwa.</t>
  </si>
  <si>
    <t>Wyremontowano parking przy ul. Gnieźnieńskiej oraz wykonano warstwę ścieralną z SMA w ul. Gnieźnieńskiej na długości 262 m.</t>
  </si>
  <si>
    <t>Dokonano aktualizacji raportów oddziaływania na środowisko. Planuje się dofinansowanie inwestycji w ramach regionalnego Programu Operacyjnego Województwa Zachodniopomorskiego.</t>
  </si>
  <si>
    <t>Nastąpiło przesunięcie realizacji zadania w związku brakiem analizy zmiany organizacji ruchu w ciągu drogi krajowej Nr 6. zadanie do realizacji w latach 2009-2011.</t>
  </si>
  <si>
    <t>Opracowano projekt przebudowy ul. Niepodległości oraz ul. Powstańców Wielkopolskich.</t>
  </si>
  <si>
    <t>Zadanie zostało zakwalifikowane do realizacji po 2010 roku w wyniku braku możliwości dofinansowania z Programu Operacyjnego Województwa Zachodniopomorskiego.</t>
  </si>
  <si>
    <t>Opracowano projekty przebudowy ul. Moniuszki i ul. Partyzantów oraz chodnika jednostronnego przy ul. Wspólnej</t>
  </si>
  <si>
    <t>Zakres zadań obejmuje stabilizację i udokumentowanie punktów węzłowych, udostępnienie kopii map terenów zurbanizowanych, wykonanie ewidencji dróg na terenie miasta Koszalina i wprowadzenie danych do systemu.</t>
  </si>
  <si>
    <t>W ramach inwestycji wykonano nawierzchnię asfaltową oraz kanalizację deszczową w ul. Piotra Skargi  na długości 110 m, ul. Lutyków - 200 m oraz ul. Poprzecznej - 490 m.</t>
  </si>
  <si>
    <t xml:space="preserve">Zakres robót w ul. Struga i ul. Reymonta na odcinku 276 m objął wykonanie nawierzchni asfaltowej, chodników, kanalizacji deszczowej oraz wykonano instalację elektryczną wraz z ustawieniem 5 słupów oświetleniowych.  </t>
  </si>
  <si>
    <t>Wykonano kanalizację deszczową w ul. Brzozowej. Zadanie będzie kontynuowane w 2009 roku.</t>
  </si>
  <si>
    <t>W 2008 roku nastąpiła aktualizacja kosztorysów oraz przekazanie placu budowy.</t>
  </si>
  <si>
    <t>Roboty drogowe obejmują położenie krawężników i obrzeży betonowych oraz wykonanie nawierzchni z kostki brukowej. Inwestycja zostanie zrealizowana w 2009 roku.</t>
  </si>
  <si>
    <t>Inwestycja planowana do realizacji na 2011 rok.</t>
  </si>
  <si>
    <t>Zadanie zrealizowane wspólnie przez Radę Osiedla "Lechitów" oraz Zarząd Budynków Mieszkalnych.</t>
  </si>
  <si>
    <t>Wykonano nawierzchnię chodnika na pow. 1.065,2 m2 wraz z krawężnikami i obrzeżami betonowymi; wykonano 2 studnie kanalizacji deszczowej.</t>
  </si>
  <si>
    <t xml:space="preserve">W ramach zrealizowanych wydatków dokonano badania mułu ze stawu oraz bagrowanie, które objęło: wykonanie na czas czyszczenia dna stawu tymczasowej drogi z płyt, odmulenie stawu, umocnienie skarp stawu. </t>
  </si>
  <si>
    <t>Rozbudowano sieć oświetleniową na drogach gminnych oraz wybudowano nowe punkty oświetleniowe ulicy Grochowskiego, Własnej, Podmiejskiej oraz Czarnieckiego.</t>
  </si>
  <si>
    <r>
      <t>Zakończono inwestycję, gdzie roboty budowlane objęły wykonanie nawierzchni z mieszanki mineralno-asfaltowej na pow. 2.764,1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, wykonanie nawierzchni z kostki brukowej betonowej na pow. 2.659,3</t>
    </r>
    <r>
      <rPr>
        <vertAlign val="superscript"/>
        <sz val="9"/>
        <rFont val="Times New Roman CE"/>
        <family val="0"/>
      </rPr>
      <t xml:space="preserve"> </t>
    </r>
    <r>
      <rPr>
        <sz val="9"/>
        <rFont val="Times New Roman CE"/>
        <family val="0"/>
      </rPr>
      <t>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 xml:space="preserve">, oświetlenie elektryczne wraz z postawieniem 5 słupów oświetleniowych.   Wykonano uzbrojenie z zakresie kanalizacji deszczowej (158 m), sieci wodociągowej (110 m), sieci gazociągowej (27 m).  </t>
    </r>
  </si>
  <si>
    <r>
      <t>Zakres robót przebudowy ulicy objął wykonanie nawierzchni łącznie na 2.831,4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. Wykonano ogrodzenie przy chodniku ul. Chałubińskiego od strony Zespołu Szkół Medycznych i zagospodarowano teren zielenią.</t>
    </r>
  </si>
  <si>
    <r>
      <t>Inwestycja zakończona. Wykonano nawierzchnię - 3.964,2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, zamontowano bariery jednostronne.</t>
    </r>
  </si>
  <si>
    <r>
      <t>Opracowano projekt przebudowy chodnika na ścieżkę pieszo - rowerową przy ul. 4 Marca (strona prawa od mostu do ul. Zwycięstwa, strona lewa od ul. Wojska Polskiego do ul. Zwycięstwa) oraz dokonano robót drogowych w tym zakresie, polegających na ułożeniu nawierzchni z kostki brukowej na pow. 1.680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. Jest to inwestycja planowana do realizacji w latach kolejnych współfinansowana ze środków zewnętrznych.</t>
    </r>
  </si>
  <si>
    <r>
      <t>Inwestycja zakończona. Wykonano 444mb jezdni o nawierzchni starobruku wraz z wjazdami(470m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>), chodnikami (1385,6m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>), parkingami (693m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>), miejscami dla handlu (746,6m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 xml:space="preserve">) oraz oświetleniem na długości 604mb (18 lamp). Wykonano uzbrojenie w zakresie: 166 mb sieci wodociągowej, 818 mb kanalizacji sanitarnej z przepompownią, 978,5 mb kanalizacji deszczowej z separatorem wód deszczowych.                                                                                               </t>
    </r>
  </si>
  <si>
    <r>
      <t>Zakończono budowę ulicy Sybiraków. Wykonano 650mb drogi o nawierzchni bitumicznej wraz z chodnikiem obustronnym, ścieżką rowerową,  placem manewrowym przy zbiorniku retencyjnym oraz oświetlenie elektryczne na dugości  850 mb wraz z 38 lampami. Wykonano uzbrojenie w zakresie kanalizacji sanitanej o dł. 99 mb, kanalizacji deszczowej dn 1200/1000/800/600/300/200 WIPRO o dł. 964 mb wraz z oczyszczalnią wód deszczowych (2 separatory, 4 piaskowniki) oraz zbiornik retencyjny o pow. 1250 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>. Inwestycja z dofinansowaniem WFOŚiGW (pożyczka preferencyjna na budowę kanalizacji sanitarnej, oczyszczalni wód deszczowych i zbiornika retencyjnego).                                                           
Opracowano dokumentację techniczną i wykonano przebudowę komory wodociągowej przy skrzyżowaniu ulic 4-go Marca i Sybiraków. Zlecono opracowanie dokumentacji technicznej budowy ronda ulic 4-go Marca-Sybiraków.Termin oddania 15.02.2009r. Planowane rozpoczęcie robót w 2009r.</t>
    </r>
  </si>
  <si>
    <r>
      <t>Inwestycja zakończona. Wykonano 71mb ulicy Kadetów  o nawierzchni z POLBRUKu wraz z chodnikami, zjazdami i oświetleniem na długości 85 mb (3 lampy), 112,5mb ulicy Ułańskiej  o nawierzchni z POLBRUKu wraz z chodnikami, zjazdami , odwodnieniem (255mb kanalizacji deszczowej wraz z przyłączami)  oraz oświetleniem  na długości 146mb (6 lamp). Wykonano 12mb linii zasilającej energetycznej  w ulicy Zdobywców Wału Pomorskiego , 266 mb kablowej linii oświetleniowej (10 lamp). Zagospodarowano teren zielenią o pow. 339m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>.</t>
    </r>
  </si>
  <si>
    <r>
      <t>Inwestycja zakończona. Wykonano 1188 mb chodników z POLBRUKu wraz ze zjazdami i odwodnieniem (124mb kanalizacji deszczowej z przyłączami), zagospodarowano teren zielenią o pow.1104m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, nasadzono 2700 szt. krzewów.</t>
    </r>
  </si>
  <si>
    <r>
      <t>W zakresie inwestycji dokonano przebudowy oświetlenia wraz z montażem 4 szt. lamp oświetleniowych, wykonania nawierzchni asfaltowej o łącznej powierzchni 580,9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.</t>
    </r>
  </si>
  <si>
    <r>
      <t>Inwestycja zakończona. Wykonano remont 3700 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>elewacji (wykonano cienkowarstwowy tynk renowacyjny wraz z malowaniem farbami krzemianowymi i obróbką blacharską,  pokryto elementy dekoracyjne płatkami złota), wymieniono okna (51 szt.) i drzwi zewnętrzne oraz przebudowano wejście główne do Muzeum.</t>
    </r>
  </si>
  <si>
    <r>
      <t>Zakończono budowę pawilonu sanitarno-szatniowego dwukondygnacyjnego, o kubaturze 689 m</t>
    </r>
    <r>
      <rPr>
        <vertAlign val="superscript"/>
        <sz val="9"/>
        <rFont val="Times New Roman CE"/>
        <family val="0"/>
      </rPr>
      <t xml:space="preserve">3 </t>
    </r>
    <r>
      <rPr>
        <sz val="9"/>
        <rFont val="Times New Roman CE"/>
        <family val="0"/>
      </rPr>
      <t>i pow. użytkowej 158,5m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 xml:space="preserve">(pokoje socjalne, łazienki z natryskami i szatnie dla zawodników, wc, kotłownia) wraz z przyłączami wod.kan.i energetycznymi. Obiekt przystosowany dla osób niepełnosprawnych. Na Euroboisku zamontowano dodatkowe źródła światła na masztach oświetleniowych, przesunięto ogrodzenie z piłkochwytami. Zamontowano dodatkową furtkę (dodatkowe wejście na stadion). </t>
    </r>
  </si>
  <si>
    <t xml:space="preserve">Zadanie zostało zrealizowane przez Radę Osiedla "Wspólny Dom" wspólnie z Zarządem Budynków Mieszkalnych. </t>
  </si>
  <si>
    <t>Oświetlenie ulic Grochowskiego i Własnej</t>
  </si>
  <si>
    <t>Zadanie realizowane przez Radę Osiedla "Bukowe" wspólnie z Zarządem Dróg Miejskich.</t>
  </si>
  <si>
    <t>Zlecono opracowanie dokumentacji technicznej na uzbrojenie drogi dojazdowej do schroniska. Planowany termin opracowania - 30.05.2009 r. Planowane opracowanie dokumentacji budowy schroniska i rozpoczęcie realizacji w 2009 roku.</t>
  </si>
  <si>
    <t>Wymieniono stolarkę okienną w przedszkolach</t>
  </si>
  <si>
    <t>Zmodernizowano i rozbudowano pomieszczenia garażowe.</t>
  </si>
  <si>
    <t xml:space="preserve">     </t>
  </si>
  <si>
    <t xml:space="preserve">Sporządzono dokumentację techniczną na modernizację Parku ABC. Zadanie będzie realizowane w 2009 r.    </t>
  </si>
  <si>
    <t>Dokonano remontu i modernizacji toalet oraz szatni w Zespole Szkół Nr 12.</t>
  </si>
  <si>
    <t>92118     
§ 6220</t>
  </si>
  <si>
    <t>Modernizacja Żłobków</t>
  </si>
  <si>
    <t>Inwestycja wspólna z Politechniką Koszalińską, która jest liderem projektu i jednocześnie głównym beneficjentem środków pomocowych. Wkład Miasta to 50 % kosztów inwestycji. Planuje się dofinansowanie ze środków strukturalnych z UE w ramach Indykatywnego Planu Inwestycyjnego Regionalnego Programu Operacyjnego Województwa Zachodniopomorskiego na lata 2007-2013 (podpisana pre-umowa na dofinansowanie) oraz z Ministerstwa Sportu i Ministerstwa Nauki i Szkolnictwa Wyższego. Planowane rozpoczęcie realizacji w 2009 r.</t>
  </si>
  <si>
    <t>Opracowano dokumentację techniczną budowy boisk sportowych, realizowanych w ramach Programu 'Moje boisko ORLIK 2012". Przeprowadzono przetarg na realizację i rozpoczęto budowę  boiska do piłki nożnej i boisk wielofunkcyjnych (do koszykówki i siatkówki) wraz z uzbrojeniem, oświetleniem, zapleczem sanitarno-szatniowym i ogrodzeniem. Umowny termin zakończenia inwestycji minął 10.12.2008r., w związku z czym naliczane są kary za nieterminową realizację. Zakończenie robót planowane na początku 2009r. Inwestycja została dofinansowana z budżetu państwa.</t>
  </si>
  <si>
    <t xml:space="preserve">Opracowano dokumentację techniczną budowy boisk sportowych, realizowanych w ramach Programu 'Moje boisko ORLIK 2012". Przeprowadzono przetarg na realizację. Zakończono budowę  boiska do piłki nożnej i boisk wielofunkcyjnych (do koszykówki i siatkówki) wraz z uzbrojeniem, oświetleniem i ogrodzeniem. Rozpoczęto budowę zaplecza sanitarno-szatniowego. Umowny termin zakończenia inwestycji minął 10.12.2008r. Naliczane są kary za nieterminową realizację. Zakończenie robót planowane na początku 2009 r. Inwestycja dofinansowana z budżetu państwa. </t>
  </si>
  <si>
    <t>Zakończono budowę budynku przy ulicy Batalionów Chłopskich (24 mieszkania) oraz 2 budynków przy ulicy Przemysłowej (48 mieszkań). Wykonano uzbrojenie terenu pod docelowe zabudowanie 6 budynkami mieszalnymi w zakresie: 321mb wodociągu, 378,5 mb kanalizacji sanitarnej,  328 mb kanalizacji deszczowej. Inwestycja współfinansowana z WFOŚiGW - na budowę kanalizacji sanitarnej uzyskano pożyczkę preferencyjną).                                                              
Opracowano adaptację dokumentacji technicznej na dodatkowy budynek przy ulicy Przemysłowej. Rozpoczęto budowę 4 budynków (96 mieszkań). Planowany termin zakończenia 03/2010r.</t>
  </si>
  <si>
    <t xml:space="preserve">Analizowano możliwe lokalizacje i obiekty pod kątem budowy lub modernizacji budynku komunalnego.  </t>
  </si>
  <si>
    <t>W trakcie budowy dróg na osiedlu. Zakończono budowę trzech odcinków ulicy Fińskiej o dł. 442 mb drogi wraz z chodnikiem obustronnym, oświetleniem ulicznym na długości 626 mb, 13 punktami świetlnymi oraz 471mb drogi tymczasowej z płyt żelbetowych  ulicy Holenderskiej (dojazd do budynków KTBS).                                                          Zlecono opracowanie dokumentacji technicznej budowy kolejnych ulic (Francuskiej, Fińskiej, Greckiej, Hiszpańskiej, Holenderskiej). Termin opracowania - 15.03.2009 r.</t>
  </si>
  <si>
    <t>W trakcie opracowania dokumentacji technicznej na budowę ulicy Małopolskiej i Śląskiej. Planowane rozpoczęcie realizacji w 2009 r.</t>
  </si>
  <si>
    <t>Inwestycja w trakcie realizacji. Zabezpieczono środki finansowe na realizację w 2008 r. całego zadania, jednak mimo wcześniejszych deklaracji, wykonawca nie zakończył robót. Umowny termin realizacji 30.06.2009 r.  W 2008 r. zakończono budowę ulicy Orzechowej o długości 641mb oraz ulicę Hebanową o długości 303 mb o nawierzchni z POLBRUK wraz z chodnikami, rozpoczęto budowę ulicy Platanowej, wykonano odwodnienie terenu na osiedlu  w zakresie budowy 437 mb kanalizacji deszczowej dn 800/500 wraz z oczyszczalnią wód deszczowych.</t>
  </si>
  <si>
    <t>Dokonano opłaty za zajęcie nieruchomości Polskich  Kolei Państwowych S.A.. Inwestycja planowana do realizacji w 2010 r.</t>
  </si>
  <si>
    <t>Opracowano dokumentację techniczną przebudowy ul. Młyńskiej. Realizacja inwestycji nastąpi w latach 2010-2011.</t>
  </si>
  <si>
    <t>Zakres robót obejmuje opracowanie dokumentacji projektowej budowy odcinka łączącego ul. Gnieźnieńską z ul. Połczyńską oraz ulice: Gnieźnieńska - 4 Marca, Połczyńska  - Słowiańska. Opracowano koncepcję budowy odcinka łączącego ul. BOWID z ul. Władysława IV.</t>
  </si>
  <si>
    <t>Opracowano i wprowadzono zmiany organizacji ruchu na skrzyżowaniu ulic: Zwycięstwa, Św. Wojciecha, Artylerzystów na ruch okrężny.</t>
  </si>
  <si>
    <t>Opracowano dokumentację techniczną budowy ulicy Śliwkowej  wraz z uzbrojeniem. Uzyskano pozwolenie na budowę. Planowane rozpoczęcie realizacji w 2009r.</t>
  </si>
  <si>
    <t>Zlecono powtórnie opracowanie dokumentacji technicznej na budowę ulicy. Planowany termin opracowania - 15.05.2009 r. Planowane rozpoczęcie realizacji w 2009 r.</t>
  </si>
  <si>
    <t>Wykonano badania archeologiczne  wyprzedzająco przed rozpoczęciem robót budowlanych. Uporządkowano plac oraz wykonano inwentaryzację zieleni i operat dla przysposobienia dendroflory do przesadzenia.</t>
  </si>
  <si>
    <t xml:space="preserve">Zakończono budowę 541 mb ogrodzenia cmentarza wzdłuż ulicy Kamieniarskiej.  Opracowano dokumentację techniczną odwodnienia nowej części cmentarza. Planowane rozpoczęcie robót w 2009 r.                                        </t>
  </si>
  <si>
    <t>Inwestycja w trakcie realizacji. Wykonano  67% prac związanych z boiskiem wielofunkcyjnym, 60% placu zabaw, 64% oświetlenia, zakończono budowę odwodnienia boiska. Rozpoczęto budowę boiska do piłki ręcznej wraz z bieżnią. Planowany termin zakończenia realizacji 15.06.2009 r.</t>
  </si>
  <si>
    <t>Wykonano dokumentację techniczną przebudowy łącznika oraz elewacji budynku głównego. Planowana realizacja w 2009 r.</t>
  </si>
  <si>
    <t>Planowane rozpoczęcie realizacji w 2009 r. Planowane dofinansowanie ze środków zewnętrznych.</t>
  </si>
  <si>
    <t>Kontynuowano budowę obiektu. Zaawansowanie rzeczowe zadania wynosi 85%. Zakończono roboty ogólnobudowlane wraz z instalacjami  wewnętrznymi wod.kan. i elektrycznymi, stolarką okienną i drzwiową zewnętrzną, elewację, roboty wykończeniowe (sufity podwieszane, tynki, stolarka drzwiowa). Zakończono roboty drogowe. Trwają prace w zakresie podłóg i posadzek (60 % zaawansowanie), zagospodarowania terenu zielenią (75%). Termin zakończenia realizacji - 27.09.2009r. 
Zgodnie z porozumieniem z dnia 14.04.2006r., zawartym pomiędzy Miastem Koszalin a Stowarzyszeniem Hospicjum im. Św.Maksymiliana Kolbego, Miasto zobowiązało się przeznaczyć w 2008 r. kwotę 480 tys. zł.</t>
  </si>
  <si>
    <t xml:space="preserve">Zakończono budowę sieci wod.-kan. i dróg tymczasowych w ulicach: Strefowej, Hipolita Cegielskiego i Ignacego Łukasiewicza.                                                                                  Wykonano 650 mb drogi tymczasowej z płyt POZBET, 1018,5mb sieci wodociągowej dn 200/160PE w ul. Strefowej i 1105,5 mb w ul. Hipolita Cegielskiego, Ignacego Łukasiewicza, 819,5 mb kanalizacji sanitarnej dn 200/250  oraz 815 mb kanalizacji deszczowej dn 800/600/500/400 w ulicy Hipolita Cegielskiego i Ignacego Łukasiewicza.                                                                                                                                                                                 Opracowano dokumentację techniczną na budowę dróg docelowych na terenie SSSE wraz z oświetleniem. Rozpoczęto realizację ulicy BOWiD i Bohaterów Warszawy. Planowany termin zakończenia realizacji 30.06.2010r. Zlecono opracowanie dokumentacji technicznej budowy przedłużenia ulicy Strefowej i Hipolita Cegielskiego wraz z oświetleniem i uzbrojeniem. Termin opracowania 15.11.2009r. </t>
  </si>
  <si>
    <t>Planowane rozpoczęcie inwestycji w 2009 r. Planowane dofinansowanie ze środków UE w ramach Regionalnego Programu Operacyjnego Woj. Zachodniopomorskiego na lata 2007-2013 lub Programu Operacyjnego Infrastruktura i Środowisko.</t>
  </si>
  <si>
    <t>Inwestycja zakończona. Wykonano 321 mb kanalizacji sanitarnej dn 200 wraz z przyłączami. Inwestycja dofinansowana z WFOŚiGW (pożyczka preferencyjna).</t>
  </si>
  <si>
    <t>W trakcie opracowanie dokumentacji technicznej na uzbrojenie ulic Bratków i Fiołków. Termin oddania opracowania jest zależny od otrzymania  decyzji o ustaleniu lokalizacji inwestycji celu publicznego, która jest wstrzymana ze względu na opracowywanie Miejscowego Planu Zagospodarowania Przestrzennego.</t>
  </si>
  <si>
    <t xml:space="preserve">Opracowano dokumentację techniczną budowy kolektora XXVIII i XXVIb (w trakcie rozliczenia). Przeprowadzono przetarg na budowę kolektora XXVIII i rozpoczęto realizację (zaawansowanie robót 54%). Planowany termin zakończenia - 31.03.2009r. Budowa kolektora XXVIb -realizacja przez MWiK, zgodnie z Wieloletnim Planem Rozwoju i Modernizacji Urządzeń Wodociągowych i Kanalizacyjnych na lata 2008-2011.                                                                                    </t>
  </si>
  <si>
    <t>Z uwagi na trudności dostępu do terenu pod budowę (regulowanie spraw formalno - prawnych) wydzielono dokumentację techniczną na budowę sieci wodociągowej dotyczącą częściowego planowanego zakresu robót . Realizacji odcinka od posesji nr 59 do ulicy Łąkowej przez MWiK zgodnie z Wieloletnim Planem Rozwoju i Modernizacji Urządzeń Wodociągowych i Kanalizacyjnych  na lata 2008-2011. Zlecono opracowanie dokumentacji technicznej następnego odcinka sieci wodociągowej o długości 1,2km - od ulicy Malinowej do ulicy Żarnowieckiej. Termin opracowania - 2009r.</t>
  </si>
  <si>
    <t>W trakcie procedury przetargowej na opracowanie dokumentacji projektowej. Planowane dofinansowanie ze środków strukturalnych z UE w ramach Indykatywnego Planu Inwestycyjnego Regionalnego Programu Operacyjnego Województwa Zachodniopomorskiego na lata 2007-2013.Podpisana pre-umowa na dofinansowanie.</t>
  </si>
  <si>
    <t>Budowa kanalizacji sanitarnej w ulicy Władysława IV-go - Adolfa Warskiego</t>
  </si>
  <si>
    <t>Zakupy inwestycyjne</t>
  </si>
  <si>
    <t>III</t>
  </si>
  <si>
    <t>Inne majątkowe</t>
  </si>
  <si>
    <t>IV</t>
  </si>
  <si>
    <t>Remonty</t>
  </si>
  <si>
    <t>OGÓŁEM WYDATKI MAJĄTKOWE I REMONTY</t>
  </si>
  <si>
    <t>Ul. Gnieźnieńska - skrzyżowanie z ul. 4 Marca</t>
  </si>
  <si>
    <t>60015
§ 6050</t>
  </si>
  <si>
    <t>Ul. Gnieźnieńska (od ul. 4 Marca do ul. Połczyńskiej)</t>
  </si>
  <si>
    <t>Ul. Lechicka (od ul. Słowiańskiej do torów kolejowych)</t>
  </si>
  <si>
    <t>Skrzyżowanie ul. Jana Pawła II - Staszica</t>
  </si>
  <si>
    <t>Przebudowa ul. T. Chałubińskiego</t>
  </si>
  <si>
    <t>Ul. Młyńska</t>
  </si>
  <si>
    <t>Remont obiektów mostowych (ul. Monte Cassino)</t>
  </si>
  <si>
    <t>Budowa i przebudowa dróg stanowiących  zewnętrzny pierścień układu komunikacyjnego</t>
  </si>
  <si>
    <t>Przebudowa miejsc postojowych w ul. Młyńskiej</t>
  </si>
  <si>
    <t>Ul. Zwycięstwa (od ul. Św. Wojciecha do ul. Dębowej)</t>
  </si>
  <si>
    <t>Remont odcinka ul. Zwycięstwa (droga do Maszkowa)</t>
  </si>
  <si>
    <t>Ewidencja dróg</t>
  </si>
  <si>
    <t>Dokumentacja pod przyszłe inwestycje i remonty</t>
  </si>
  <si>
    <t>Budowa ścieżek rowerowych</t>
  </si>
  <si>
    <t>Skrzyżowanie ul. : A. Krajowej - Bohaterów Warszawy - Morskiej</t>
  </si>
  <si>
    <t>ul. Syrenki</t>
  </si>
  <si>
    <t>Ul. Kwiatkowskiego</t>
  </si>
  <si>
    <t>Ul. Połczyńska (projekt odcinka od ul. Działkowej do    ul. Żytniej)</t>
  </si>
  <si>
    <t>Ul. Mieszka I (od ul. BOWID do wiaduktu)</t>
  </si>
  <si>
    <t>Przebudowa pętli autobusowej przy ul. Szczecińskiej</t>
  </si>
  <si>
    <t>Ul. Lutyków, ul. P. Skargi, ul. Łużycka, ul. Poprzeczna, ul. Obotrytów</t>
  </si>
  <si>
    <t>Ul. Reymonta, ul. Staffa, ul. Struga, ul. Tetmajera</t>
  </si>
  <si>
    <t>Przebudowa ul. Brzozowej</t>
  </si>
  <si>
    <t>Przebudowa ulic: Z. Czarnego, Dąbrówki, Ks. Anastazji, K. Wielkiego, M.Ludwiki, Bogusława II</t>
  </si>
  <si>
    <t>Przebudowa ul. Wenedów</t>
  </si>
  <si>
    <t>Remont odcinka ul. Bursztynowej</t>
  </si>
  <si>
    <t>Przebudowa ul. Marynarzy</t>
  </si>
  <si>
    <t>Przebudowa jezdni i chodnika przy ul. Karłowicza</t>
  </si>
  <si>
    <t>Budowa parkingu przy ul. Budowniczych wraz z przebudową ulicy</t>
  </si>
  <si>
    <t>Zadanie przeniesiono do rozdziału 60016</t>
  </si>
  <si>
    <t>Remont nawierzchni placu przy ul. Połczyńskiej 24</t>
  </si>
  <si>
    <t>60095
§ 6050</t>
  </si>
  <si>
    <t>Zainstalowanie klimatyzacji i centrali telefonicznej w pomieszczeniach ZDM</t>
  </si>
  <si>
    <t>60053
§ 6050</t>
  </si>
  <si>
    <t>Budowa sieci światłowodowej</t>
  </si>
  <si>
    <t>Dział 700</t>
  </si>
  <si>
    <t>Remonty budynków komunalnych</t>
  </si>
  <si>
    <r>
      <t xml:space="preserve">% </t>
    </r>
    <r>
      <rPr>
        <b/>
        <sz val="10"/>
        <rFont val="Times New Roman CE"/>
        <family val="0"/>
      </rPr>
      <t>wyk.
6:4</t>
    </r>
  </si>
  <si>
    <r>
      <t xml:space="preserve">% </t>
    </r>
    <r>
      <rPr>
        <b/>
        <sz val="10"/>
        <rFont val="Times New Roman CE"/>
        <family val="0"/>
      </rPr>
      <t>wyk.
6:5</t>
    </r>
  </si>
  <si>
    <t>70001
§ 6210</t>
  </si>
  <si>
    <t>Dział 500</t>
  </si>
  <si>
    <t>50095
§ 6050</t>
  </si>
  <si>
    <t>Remont jezdni przy skrzyżowaniu ul. Monte Cassino - Fałata</t>
  </si>
  <si>
    <t>Dział 710</t>
  </si>
  <si>
    <t>Dział 801</t>
  </si>
  <si>
    <t>90004
§ 6050</t>
  </si>
  <si>
    <t>Rewitalizacja Parku Książąt Pomorskich "A" i "B" - bagrowanie stawu</t>
  </si>
  <si>
    <t>Rozbudowa sieci oświetleniowej ulic Miasta Koszalina: Leśnej, Lubiatowskiej, Gierczak, Paproci, Grochowskiego i Własnej oraz budowa nowego oświetlenia ulicznego dróg gminnych</t>
  </si>
  <si>
    <t>Dział 900</t>
  </si>
  <si>
    <t>Remont i ogrodzenie boiska w obrębie ul. Gwardii Ludowej - Piłsudskiego - Matejki</t>
  </si>
  <si>
    <t>DZIAŁ 921</t>
  </si>
  <si>
    <t>Dział 750</t>
  </si>
  <si>
    <t>75023
§ 6050</t>
  </si>
  <si>
    <t>Wymiana stolarki okiennej, montaż klimatyzacji UM, budowa zintegrowanego systemu informatycznego</t>
  </si>
  <si>
    <t>Dział 754</t>
  </si>
  <si>
    <t>Modernizacja budynku Straży Pożarnej</t>
  </si>
  <si>
    <t>"Inteligentny Koszalin" - rozbudowa infrastruktury społeczeństwa informatycznego</t>
  </si>
  <si>
    <t>Dział 758</t>
  </si>
  <si>
    <t>Rezerwa na inwestycje zakończone</t>
  </si>
  <si>
    <t>75818
§6800</t>
  </si>
  <si>
    <t>75405
§ 6170</t>
  </si>
  <si>
    <t>75411
§ 6050</t>
  </si>
  <si>
    <t>75495
§ 6050</t>
  </si>
  <si>
    <t>Realizacja zadania nastąpi w 2009 roku.</t>
  </si>
  <si>
    <t>Załącznik nr 3</t>
  </si>
  <si>
    <t>Załącznik nr 4</t>
  </si>
  <si>
    <t>Udziały w spółkach (KTBS, ZOS)</t>
  </si>
  <si>
    <r>
      <t xml:space="preserve">Roboty inwestycyjne </t>
    </r>
    <r>
      <rPr>
        <i/>
        <sz val="13"/>
        <rFont val="Times New Roman CE"/>
        <family val="0"/>
      </rPr>
      <t>(pkt 1-118)</t>
    </r>
  </si>
  <si>
    <t xml:space="preserve">Inwestycja zakończona. Wykonano roboty budowlane instalacji elektrycznej, wodno-kanalizacyjnej z przyłączami, instalacji c.o. z przyłączami. Opracowano projekt zamienny okien i dachu, wykonano dodatkowe roboty budowlane zgodnie z zaleceniami PIP i przepisami BHP. </t>
  </si>
  <si>
    <t xml:space="preserve">   w tym:                             
                                    - środki własne</t>
  </si>
  <si>
    <t>Ul. Batalionów Chłopskich z przebudową skrzyżowania ulic: Batalionów Chłopskich - Młyńska</t>
  </si>
  <si>
    <t>Opracowano projekt remontu spodu konstrukcji wiaduktu w ciągu ul. Monte Cassino w części południowej oraz opracowano projekt wzmocnienia skrajnych dźwigarów konstrukcji wiaduktu. Plan nie został zrealizowany ze względu na procedury przetargowe - miały miejsce 3 przetargi i wykonawca robót został wyłoniony dopiero pod koniec 2008 r. Inwestycja planowana do realizacji w latach 2010-2011.</t>
  </si>
  <si>
    <t>Dokonano aktualizacji raportów oddziaływania na środowisko. Inwestycja planowana do dofinansowania w 2009 r.</t>
  </si>
  <si>
    <t>Zadanie objęło inwentaryzację wyznaczonych ciągów drogowych oraz wykonanie ewidencji dróg na terenie miasta Koszalina i wprowadzenie danych do systemu.</t>
  </si>
  <si>
    <t>Opracowano aktualizację projektową przebudowy ulicy oraz rozpoczęto roboty drogowe. Kontynuacja w 2009 roku.</t>
  </si>
  <si>
    <t>Opracowano dokumentację projektową wraz z uzgodnieniami budowy parkingu dla samochodów osobowych przy ul. Budowniczych/Podgórna oraz zrealizowano zadanie. Wykonano nawierzchnię asfaltową, chodniki oraz ułożono kable elektryczne z ustawieniem słupów oświetleniowych, wybudowano parking.</t>
  </si>
  <si>
    <t>Zainstalowano centralę telefoniczna - 13,7 tys. zł oraz klimatyzację w pomieszczeniach biurowych ZDM - 20,2 tys. zł.</t>
  </si>
  <si>
    <t>Przebudowano i zmodernizowano budynek przy ul. Ruszczyca 14 w Koszalinie.</t>
  </si>
  <si>
    <t>Wstrzymanie realizacji zadania w związku z możliwością finansowania go ze środków zewnętrznych w 2009 r.</t>
  </si>
  <si>
    <t>Wykonano remonty sanitariatów w ZS Nr 11, SP Nr 7, ZS Sportowych, wymieniono stolarkę okienną i drzwiową (ZS Nr 11, 13 i SP Nr 4, 6, 7 i 9),  zamontowano monitoring w SP Nr 9 oraz wymieniono oświetlenie w salach lekcyjnych i gimnastycznych.</t>
  </si>
  <si>
    <t>Rozbudowano Przedszkole Integracyjne, przebudowano zaplecze żywieniowe w dwóch oddziałach i ocieplono budynek jednego z oddziałów.</t>
  </si>
  <si>
    <t>Wymieniono stolarkę okienną i drzwiową w ZS Nr 11, 13 oraz w Gimnazjum Nr 6 i 11, zmodernizowano sanitariaty w ZS Sportowych, Gimnazjum Nr 2, ZS Nr 11, zamontowano monitoring w Gimnazjum Nr 2.</t>
  </si>
  <si>
    <t>Zmodernizowano oraz wyposażono pomieszczenia do obsługi świadczeń alimentacyjnych oraz rozbudowano sieć teleinformatyczną.</t>
  </si>
  <si>
    <t xml:space="preserve">Dokonano adaptacji pomieszczeń w celu zwiększenia miejsc żłobkowych oraz wyremontowano instalację c.o. w oddziale „Jacek i Agatka”.  </t>
  </si>
  <si>
    <t>Wykonano doświetlenie przejść dla pieszych na ul. Zwycięstwa138 oraz Zwycięstwa 186 zwiększających znacząco bezpieczeństwo pieszych. Wybudowano oświetlenie chodnika przy ul. Fałata z 47 sztuk punktów oświetleniowych.</t>
  </si>
  <si>
    <t xml:space="preserve">Zakończono budowę wodociągu dn 125/90 o długości 1457 mb w ulicy Światowida, Krawieckiej, Kupieckiej, Cichej, Lubiatowskiej, Bożydara. Wykonano dokumentację techniczną budowy I etapu sieci wodociągowej o dł. 251 mb. w ulicy Bożydara.                                                Realizacja przez MWiK, zgodnie z Wieloletnim Planem Rozwoju i Modernizacji Urządzeń Wodociągowych i Kanalizacyjnych na lata 2008-2011.                                                                                    </t>
  </si>
  <si>
    <t>Zakończono budowę szaletów na terenie Doliny Sportowej. W ramach zadania wykonano: plac utwardzony wraz z podjazdem dla osób niepełnosprawnych oraz przyłącza kanalizacji sanitarnej i przyłącze wodociągowe, montaż kontenerowego szaletu 2 - kabinowego z pomieszczeniem socjalnym oraz montaż kontenera gospodarczego.                                                                                                                                                      W trakcie negocjacji i uzgodnień z Konserwatorem Zabytków, dotyczących lokalizacji kolejnych szaletów (proponowane dwie lokalizacje: ul. Zwycięstwa - Władysława Andersa oraz ul. Młyńska - przy parku).</t>
  </si>
  <si>
    <r>
      <t>Zakres przebudowy parkingu i chodnika przy ul. Młyńskiej objął ustawienie obrzeży betonowych, krawężników betonowych wraz z ławą betonową oraz ułożono nawierzchnię z kostki brukowej betonowej na pow. 650,4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.</t>
    </r>
  </si>
  <si>
    <t>Ulica Rzeczna - dojazd do Specj. Ośrodka Szkolno - Wychowawczego</t>
  </si>
  <si>
    <t>Ulica Krańcowa - inwestycja zakończona</t>
  </si>
  <si>
    <t>Ulica Kamieniarska</t>
  </si>
  <si>
    <r>
      <t>W ramach inwestycji wydłużono lewoskręt na odcinku 90 m 
w ul. 4 Marca, wykonano nawierzchnię jezdni z masy asfaltowej wraz z podbudową na pow. 195,5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 xml:space="preserve">. </t>
    </r>
  </si>
  <si>
    <r>
      <t>Kontynuacja zadania realizowanego na podstawie porozumienia. Wykonano nawierzchnię z mieszanek mineralno-bitumicznych na pow. 6.901 m</t>
    </r>
    <r>
      <rPr>
        <vertAlign val="superscript"/>
        <sz val="9"/>
        <rFont val="Times New Roman CE"/>
        <family val="0"/>
      </rPr>
      <t xml:space="preserve">2 </t>
    </r>
    <r>
      <rPr>
        <sz val="9"/>
        <rFont val="Times New Roman CE"/>
        <family val="0"/>
      </rPr>
      <t>oraz  z kostki brukowej na pow. 398,6 m</t>
    </r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>, ustawiono krawężniki i obrzeża na długości 252,4 m. W pasie dzielącym 
ul. Jana Pawła II ustawiono ogrodzenie z siatki, dokonano ręcznego plantowania gruntu.</t>
    </r>
  </si>
  <si>
    <t>Modernizacja placówek oświatowych</t>
  </si>
  <si>
    <t>Przedszkola</t>
  </si>
  <si>
    <t>80104
§ 6210</t>
  </si>
  <si>
    <t>Modernizacja przedszkoli</t>
  </si>
  <si>
    <t>80114
§ 6050</t>
  </si>
  <si>
    <t>80130                   
§ 6050</t>
  </si>
  <si>
    <t>80140
§ 6050</t>
  </si>
  <si>
    <t>Dział 851</t>
  </si>
  <si>
    <t>Modernizacje placów zabaw</t>
  </si>
  <si>
    <t>85154
§ 6050</t>
  </si>
  <si>
    <t>Likwidacja barier architektonicznych</t>
  </si>
  <si>
    <t>85195
§ 6050</t>
  </si>
  <si>
    <t>Dział 853</t>
  </si>
  <si>
    <t>Dział 852</t>
  </si>
  <si>
    <t>85305
§ 6220</t>
  </si>
  <si>
    <t>Remont i modernizacja pomieszczeń MOPS</t>
  </si>
  <si>
    <t>85212
§ 6050</t>
  </si>
  <si>
    <t>85219
§ 6050</t>
  </si>
  <si>
    <t>Wymiana stolarki okiennej i drzwi w siedzibie przy ul. Monte Cassino</t>
  </si>
  <si>
    <t xml:space="preserve">Inwestycja zakończona. Wykonano modernizację obiektu w zakresie: robót ogólnobudowlanych, instalacji wod.kan., instalacji c.o., instalacji zraszaczowo-tryskaczowej, instalacji wentylacji i klimatyzacji, instalacji elektrycznej, teletechnicznej, odgromowej, techonolgii widowni i sceny, instalacji interkomu i nagłośnienia. Inwestycja współfinansowana ze środków UE  w ramach Programu ZPORR.                                                                                  </t>
  </si>
  <si>
    <t xml:space="preserve">Opracowano dokumentację techniczną budowy ulicy Odrodzenia.         W trakcie uzgodnień dokumentacji. </t>
  </si>
  <si>
    <t>Planowane dofinansowanie ze środków strukturalnych z UE w ramach Indykatywnego Planu Inwestycyjnego Regionalnego Programu Operacyjnego Województwa Zachodniopomorskiego na lata 2007-2013. Podpisana pre-umowa na dofinansowanie.</t>
  </si>
  <si>
    <t>Inwestycyjne Inicjatywy Społeczne</t>
  </si>
  <si>
    <t>Uzbrojenie rejonu ulicy Zdobywców Wału Pomorskiego</t>
  </si>
  <si>
    <t>Wystąpiono o zmianę Miejscowego Planu Zagospodarowania Przestrzennego w celu prawidłowego funkcjonowania dojazdu.                                                                                                             Realizacja dojazdu po uchwaleniu zmian w Planie.</t>
  </si>
  <si>
    <t>Lp.</t>
  </si>
  <si>
    <t>Wyszczególnienie</t>
  </si>
  <si>
    <t>I</t>
  </si>
  <si>
    <t>Osiedle Bukowe - drogi</t>
  </si>
  <si>
    <t>Dokumentacja pod przyszłe inwestycje</t>
  </si>
  <si>
    <t>II</t>
  </si>
  <si>
    <t xml:space="preserve"> </t>
  </si>
  <si>
    <t>Modernizacja Bałtyckiego Teatru Dramatycznego</t>
  </si>
  <si>
    <t>Plan po zmianach</t>
  </si>
  <si>
    <t>Uzbrojenie Osiedla Unii Europejskiej</t>
  </si>
  <si>
    <t>Rozbudowa Cmentarza Komunalnego</t>
  </si>
  <si>
    <t xml:space="preserve"> - środki ZPORR</t>
  </si>
  <si>
    <t xml:space="preserve"> - środki Miasta</t>
  </si>
  <si>
    <t xml:space="preserve"> § 6058</t>
  </si>
  <si>
    <t xml:space="preserve"> § 6059</t>
  </si>
  <si>
    <t>Magistrala wodociągowa do Lubiatowa</t>
  </si>
  <si>
    <t xml:space="preserve"> § 6050</t>
  </si>
  <si>
    <t>Zakres rzeczowy</t>
  </si>
  <si>
    <t>Budowa Hospicjum</t>
  </si>
  <si>
    <t>Osiedle Unii Europejskiej - drogi</t>
  </si>
  <si>
    <t>Osiedle Topolowe - drogi</t>
  </si>
  <si>
    <t>Uzbrojenie rejonu ulicy Szczecińskiej</t>
  </si>
  <si>
    <t>Oświetlenie iluminacyjne</t>
  </si>
  <si>
    <t>Ulica Syrenki - Bohaterów Warszawy (dojazd do mieszkań socjalnych)</t>
  </si>
  <si>
    <t>Przebudowa rejonu ulic Gnieźnieńska - 4-go Marca - Połczyńska</t>
  </si>
  <si>
    <t>Uzbrojenie Osiedla Sarzyno</t>
  </si>
  <si>
    <t>Uzbrojenie Osiedla Raduszka</t>
  </si>
  <si>
    <t>Budowa schroniska dla zwierząt</t>
  </si>
  <si>
    <t>Uzbrojenie Osiedla Chełmoniewo</t>
  </si>
  <si>
    <t>Budowa zjazdu narciarskiego na Górze Chełmskiej</t>
  </si>
  <si>
    <t>ZAŁĄCZNIK NR 1</t>
  </si>
  <si>
    <t>ZAŁĄCZNIK NR 2</t>
  </si>
  <si>
    <t>Budowa szaletów miejskich</t>
  </si>
  <si>
    <t>Uzbrojenie terenów pod budownictwo mieszkaniowe</t>
  </si>
  <si>
    <t>Rozpoczęcie procedury przetargowej na dokumentację projektową infrastruktury technicznej uzależnione  od uchwalenia Miejscowego Planu Zagospodarowania Przestrzennego.</t>
  </si>
  <si>
    <t>Osiedle Lipowe - drogi</t>
  </si>
  <si>
    <t>Osiedle Podgórne - Batalionów Chłopskich - drogi</t>
  </si>
  <si>
    <t>Filharmonia - sala koncertowa</t>
  </si>
  <si>
    <t>Kolektor północny</t>
  </si>
  <si>
    <t>Remont i modernizacja Muzeum - elewacja</t>
  </si>
  <si>
    <t>Przebudowa Rynku Staromiejskiego</t>
  </si>
  <si>
    <t>Mieszkania komunalne</t>
  </si>
  <si>
    <t>Reaktywacja połączenia kolejowego Koszalin - Mielno</t>
  </si>
  <si>
    <t>Uzbrojenie terenu pod Słupską Specjalną Strefę Ekonomiczną, Kompleks Koszalin</t>
  </si>
  <si>
    <t>ulica Ułańska - Kadetów</t>
  </si>
  <si>
    <t>ulica Jarzębinowa - chodniki</t>
  </si>
  <si>
    <t>Modernizacja stadionu KS "Bałtyk"</t>
  </si>
  <si>
    <t>Ulica Kosynierów</t>
  </si>
  <si>
    <t>Boiska sportowe przy Szkole Podstawowej Nr 7,                                 ul. Wojska Polskiego</t>
  </si>
  <si>
    <t>Ulica Różana - Lniana   (porządkowanie gospodarki wodno-ściekowej)</t>
  </si>
  <si>
    <t xml:space="preserve">Boiska sportowe przy ZS nr 13,                                                                           ul. Franciszkańska </t>
  </si>
  <si>
    <t>Sala sportowa przy Gimnazjum Nr 6 ,                                                              ul. Stanisława Dąbka</t>
  </si>
  <si>
    <t>Boiska sportowe przy Szkole Podstawowej Nr 10,                                                           ul. Fryderyka Chopina</t>
  </si>
  <si>
    <t>w tys. zł</t>
  </si>
  <si>
    <t>W ramach zadania dokonano budowy zintegrowanego systemu informatycznego, przebudowy pomieszczeń i wymiany okien w budynku przy ulicy Mickiewicza, zamontowano klimatyzację po południowej stronie Ratusza.</t>
  </si>
  <si>
    <t>Nastąpiła zmiana klasyfikacji budżetowej (§ 3000).</t>
  </si>
  <si>
    <t>W trakcie przygotowania do opracowania dokumentacji projektowej. Inwestycja będzie realizowana w latach 2010-2011.</t>
  </si>
  <si>
    <t>Realizacja zadania w 2010 roku.</t>
  </si>
  <si>
    <t>Boiska sportowe przy Szkole Podstawowej Nr 17,                                                                ul. Melchiora Wańkowicza</t>
  </si>
  <si>
    <t>Budowa hali widowiskowo - sportowej</t>
  </si>
  <si>
    <t>Mieszkania socjalne</t>
  </si>
  <si>
    <t xml:space="preserve">Opracowano dokumentację techniczną na budowę kolejnego etapu uzbrojenia osiedla pod budownictwo jednorodzinne  - terenu nr 30 i 47.                                                                                                      Planowana realizacja przez MWiK, zgodnie z Wieloletnim Planem Rozwoju i Modernizacji Urządzeń Wodociągowych i Kanalizacyjnych na lata 2008-2011.                                                                                    </t>
  </si>
  <si>
    <t>Wykonano oświetlenie placu zabaw dla dzieci na terenie Doliny Sportowej oraz iluminację Cerkwi Grecko-Katolickiej przy ulicy Niepodległości.</t>
  </si>
  <si>
    <t>Rozdział 
§</t>
  </si>
  <si>
    <t xml:space="preserve"> 60016     § 6050</t>
  </si>
  <si>
    <t>60016     
§ 6050</t>
  </si>
  <si>
    <t>85195           
§ 6050</t>
  </si>
  <si>
    <t>90001     
§ 6050</t>
  </si>
  <si>
    <t>70095          
§ 6050</t>
  </si>
  <si>
    <t>60016 
§ 6050</t>
  </si>
  <si>
    <t>71035           
§ 6050</t>
  </si>
  <si>
    <t>90001    
§ 6050</t>
  </si>
  <si>
    <t>90015    
§ 6050</t>
  </si>
  <si>
    <t>90095     
§ 6050</t>
  </si>
  <si>
    <t>90095      
§ 6050</t>
  </si>
  <si>
    <t>90095    
§ 6050</t>
  </si>
  <si>
    <t>92118     
§ 6050</t>
  </si>
  <si>
    <t>92601     
§ 6050</t>
  </si>
  <si>
    <t>90001            
§ 6050</t>
  </si>
  <si>
    <t>90001        
§ 6050</t>
  </si>
  <si>
    <t>90013     
§ 6050</t>
  </si>
  <si>
    <t>92601    
§ 6050</t>
  </si>
  <si>
    <t>60017     
§ 6050</t>
  </si>
  <si>
    <t>70095           
§ 6050</t>
  </si>
  <si>
    <t>80101                             
§ 6050</t>
  </si>
  <si>
    <t>80110                                  
§ 6050</t>
  </si>
  <si>
    <t>80101                      
§ 6050</t>
  </si>
  <si>
    <t>92108                                
§ 6050</t>
  </si>
  <si>
    <t>92601                   
§ 6050</t>
  </si>
  <si>
    <t>60002     
§ 6050</t>
  </si>
  <si>
    <t>80120                   
§ 6050</t>
  </si>
  <si>
    <t>Dział 600</t>
  </si>
  <si>
    <t xml:space="preserve">Wykonanie </t>
  </si>
  <si>
    <t>INFORMACJA Z REALIZACJI WYDATKÓW MAJĄTKOWYCH I REMONTÓW PLANOWANYCH W 2008 r.</t>
  </si>
  <si>
    <t>Tabela nr 6</t>
  </si>
  <si>
    <t>Wykonano prace modernizacyjne i uruchomiono połączenie kolejowe 19.07.2008r.</t>
  </si>
  <si>
    <t>Dział 854</t>
  </si>
  <si>
    <t>Szkolne Schroniska Młodzieżowe</t>
  </si>
  <si>
    <t>85410
§ 6050</t>
  </si>
  <si>
    <t>85403
§ 6050</t>
  </si>
  <si>
    <t>85417
§ 6050</t>
  </si>
  <si>
    <t>Budowa Działu Archeologii w Muzeum</t>
  </si>
  <si>
    <t>DZIAŁ 926</t>
  </si>
  <si>
    <t>Powiększenie parkingu przy ul. Kolejowej</t>
  </si>
  <si>
    <t>Plan 
pierwotny</t>
  </si>
  <si>
    <t>Przebudowa parkingu, zatok autobusowych, kanalizacji deszczowej oraz wykonanie nawierzchni asfaltowej przy ul. Gnieźnieńskiej</t>
  </si>
  <si>
    <t>Remont ul. Kędzierzyńskiej</t>
  </si>
  <si>
    <t>Ul. Waryńskiego ze skrzyżowaniem z ul. Zwycięstwa</t>
  </si>
  <si>
    <t>Wymiana stolarki okiennej w szkołach oraz Specjalnym Ośrodku Szkolno-wychowawczym, remont sanitariatów w SP Nr 7, 18, 13 i Gimnazjum Nr 6, remont dachu w SP Nr 13, Gimnazjum Nr 7, ZS Nr 2,3,9,11, CKU, remont sali gimnastycznej w ZS Nr 8 oraz remonty pomieszczeń.</t>
  </si>
  <si>
    <t>Remont pomieszczeń.</t>
  </si>
  <si>
    <t xml:space="preserve">Remont szatni oraz pracowni niezbędnej do przeprowadzenia egzaminów zawodowych w CKU. </t>
  </si>
  <si>
    <t>Modernizacja i wyposażenie oraz remont łazienek w Bursie Międzyszkolnej.</t>
  </si>
  <si>
    <t>Wymiana stolarki okiennej.</t>
  </si>
  <si>
    <t>Inwestycja zakończona w 2007r. W bieżącym roku wykonano naprawy słupa oświetleniowego, uszkodzonego w trakcie wypadku drogowego (w czasie między odbiorem końcowym inwestycji a przekazaniem do użytku).</t>
  </si>
  <si>
    <t>Inwestycja zakończona. Wykonano 139 mb drogi o nawierzchni POLBRUK wraz z chodnikiem, 14 miejscami postojowymi (w tym 1 dla niepełnosprawnych), oświetlenia na długości 49 mb, zamontowano 2 lampy, usunięto kolizję energetyczną. Zagospodarowano 570 m2  terenów zielonych.</t>
  </si>
  <si>
    <t>Remont budynku Komendy Miejskiej Policji</t>
  </si>
  <si>
    <t>Opracowano dokumentację techniczną. Przeprowadzano przetarg na budowę i  rozpoczęto realizację. Planowany termin zakończenia 29.05.2009 r. Planowane dofinansowanie ze środków UE w ramach Europejskiej Współpracy Terytorialnej -Program Polska-Niemcy.</t>
  </si>
  <si>
    <t>Przebudowa i modernizacja łącznika w budynku II LO                                im. Wł. Broniewskiego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</si>
</sst>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i/>
      <sz val="10"/>
      <name val="Times New Roman CE"/>
      <family val="0"/>
    </font>
    <font>
      <sz val="10"/>
      <name val="Times New Roman"/>
      <family val="1"/>
    </font>
    <font>
      <b/>
      <i/>
      <sz val="12"/>
      <name val="Times New Roman CE"/>
      <family val="0"/>
    </font>
    <font>
      <b/>
      <i/>
      <sz val="13"/>
      <name val="Times New Roman CE"/>
      <family val="0"/>
    </font>
    <font>
      <sz val="8"/>
      <name val="Times New Roman CE"/>
      <family val="0"/>
    </font>
    <font>
      <b/>
      <i/>
      <sz val="11"/>
      <name val="Times New Roman CE"/>
      <family val="0"/>
    </font>
    <font>
      <sz val="6"/>
      <name val="Times New Roman CE"/>
      <family val="0"/>
    </font>
    <font>
      <sz val="16"/>
      <name val="Times New Roman CE"/>
      <family val="0"/>
    </font>
    <font>
      <sz val="10"/>
      <color indexed="10"/>
      <name val="Times New Roman CE"/>
      <family val="0"/>
    </font>
    <font>
      <sz val="11"/>
      <name val="Times New Roman CE"/>
      <family val="0"/>
    </font>
    <font>
      <b/>
      <i/>
      <sz val="8"/>
      <name val="Times New Roman CE"/>
      <family val="0"/>
    </font>
    <font>
      <sz val="8"/>
      <name val="Wingdings"/>
      <family val="0"/>
    </font>
    <font>
      <b/>
      <i/>
      <sz val="11"/>
      <name val="Times New Roman"/>
      <family val="1"/>
    </font>
    <font>
      <i/>
      <sz val="11"/>
      <name val="Times New Roman CE"/>
      <family val="0"/>
    </font>
    <font>
      <sz val="9"/>
      <name val="Times New Roman"/>
      <family val="1"/>
    </font>
    <font>
      <b/>
      <sz val="11"/>
      <name val="Times New Roman CE"/>
      <family val="0"/>
    </font>
    <font>
      <vertAlign val="superscript"/>
      <sz val="9"/>
      <name val="Times New Roman CE"/>
      <family val="0"/>
    </font>
    <font>
      <b/>
      <sz val="11"/>
      <color indexed="10"/>
      <name val="Times New Roman CE"/>
      <family val="0"/>
    </font>
    <font>
      <sz val="13"/>
      <name val="Times New Roman"/>
      <family val="1"/>
    </font>
    <font>
      <i/>
      <sz val="13"/>
      <name val="Times New Roman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165" fontId="20" fillId="0" borderId="3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65" fontId="20" fillId="0" borderId="3" xfId="0" applyNumberFormat="1" applyFont="1" applyBorder="1" applyAlignment="1">
      <alignment vertical="center"/>
    </xf>
    <xf numFmtId="164" fontId="20" fillId="0" borderId="3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165" fontId="6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65" fontId="6" fillId="0" borderId="8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5" fontId="23" fillId="0" borderId="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9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6" fillId="0" borderId="4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165" fontId="5" fillId="0" borderId="16" xfId="0" applyNumberFormat="1" applyFont="1" applyBorder="1" applyAlignment="1">
      <alignment vertical="center"/>
    </xf>
    <xf numFmtId="165" fontId="20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65" fontId="20" fillId="0" borderId="4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33" fillId="0" borderId="0" xfId="0" applyFont="1" applyAlignment="1">
      <alignment/>
    </xf>
    <xf numFmtId="0" fontId="29" fillId="0" borderId="14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165" fontId="18" fillId="0" borderId="28" xfId="0" applyNumberFormat="1" applyFont="1" applyBorder="1" applyAlignment="1">
      <alignment vertical="center"/>
    </xf>
    <xf numFmtId="165" fontId="20" fillId="0" borderId="28" xfId="0" applyNumberFormat="1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165" fontId="17" fillId="0" borderId="28" xfId="0" applyNumberFormat="1" applyFont="1" applyBorder="1" applyAlignment="1">
      <alignment vertical="center"/>
    </xf>
    <xf numFmtId="0" fontId="18" fillId="0" borderId="31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165" fontId="6" fillId="0" borderId="9" xfId="0" applyNumberFormat="1" applyFont="1" applyBorder="1" applyAlignment="1">
      <alignment horizontal="right" vertical="center"/>
    </xf>
    <xf numFmtId="165" fontId="20" fillId="0" borderId="9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1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4.25390625" style="21" customWidth="1"/>
    <col min="2" max="2" width="43.25390625" style="22" customWidth="1"/>
    <col min="3" max="3" width="6.875" style="23" customWidth="1"/>
    <col min="4" max="4" width="10.75390625" style="24" customWidth="1"/>
    <col min="5" max="5" width="10.625" style="24" customWidth="1"/>
    <col min="6" max="6" width="11.25390625" style="24" customWidth="1"/>
    <col min="7" max="7" width="6.625" style="24" customWidth="1"/>
    <col min="8" max="8" width="6.625" style="25" customWidth="1"/>
    <col min="9" max="9" width="46.125" style="3" customWidth="1"/>
    <col min="10" max="16384" width="9.125" style="26" customWidth="1"/>
  </cols>
  <sheetData>
    <row r="1" ht="28.5" customHeight="1">
      <c r="I1" s="8" t="s">
        <v>301</v>
      </c>
    </row>
    <row r="2" spans="1:10" ht="18.75" customHeight="1">
      <c r="A2" s="134" t="s">
        <v>300</v>
      </c>
      <c r="B2" s="135"/>
      <c r="C2" s="135"/>
      <c r="D2" s="135"/>
      <c r="E2" s="135"/>
      <c r="F2" s="135"/>
      <c r="G2" s="135"/>
      <c r="H2" s="135"/>
      <c r="I2" s="135"/>
      <c r="J2" s="27"/>
    </row>
    <row r="3" spans="2:10" ht="19.5" customHeight="1">
      <c r="B3" s="28"/>
      <c r="C3" s="29"/>
      <c r="D3" s="27"/>
      <c r="E3" s="27"/>
      <c r="H3" s="30"/>
      <c r="I3" s="31"/>
      <c r="J3" s="27"/>
    </row>
    <row r="4" spans="2:8" ht="14.25" customHeight="1" thickBot="1">
      <c r="B4" s="39"/>
      <c r="C4" s="29"/>
      <c r="D4" s="26"/>
      <c r="E4" s="5"/>
      <c r="F4" s="7" t="s">
        <v>260</v>
      </c>
      <c r="G4" s="7"/>
      <c r="H4" s="6"/>
    </row>
    <row r="5" spans="1:9" ht="42" thickBot="1">
      <c r="A5" s="93" t="s">
        <v>207</v>
      </c>
      <c r="B5" s="94" t="s">
        <v>208</v>
      </c>
      <c r="C5" s="95" t="s">
        <v>270</v>
      </c>
      <c r="D5" s="95" t="s">
        <v>311</v>
      </c>
      <c r="E5" s="96" t="s">
        <v>215</v>
      </c>
      <c r="F5" s="96" t="s">
        <v>299</v>
      </c>
      <c r="G5" s="94" t="s">
        <v>126</v>
      </c>
      <c r="H5" s="94" t="s">
        <v>127</v>
      </c>
      <c r="I5" s="97" t="s">
        <v>224</v>
      </c>
    </row>
    <row r="6" spans="1:9" s="32" customFormat="1" ht="13.5" customHeight="1" thickBot="1">
      <c r="A6" s="99">
        <v>1</v>
      </c>
      <c r="B6" s="100">
        <v>2</v>
      </c>
      <c r="C6" s="101">
        <v>3</v>
      </c>
      <c r="D6" s="100">
        <v>4</v>
      </c>
      <c r="E6" s="100">
        <v>5</v>
      </c>
      <c r="F6" s="100">
        <v>6</v>
      </c>
      <c r="G6" s="100"/>
      <c r="H6" s="100">
        <v>7</v>
      </c>
      <c r="I6" s="102">
        <v>8</v>
      </c>
    </row>
    <row r="7" spans="1:9" s="3" customFormat="1" ht="24" customHeight="1">
      <c r="A7" s="138" t="s">
        <v>129</v>
      </c>
      <c r="B7" s="139"/>
      <c r="C7" s="71"/>
      <c r="D7" s="98"/>
      <c r="E7" s="98">
        <f>E8</f>
        <v>6.2</v>
      </c>
      <c r="F7" s="98">
        <f>F8</f>
        <v>0</v>
      </c>
      <c r="G7" s="98"/>
      <c r="H7" s="98"/>
      <c r="I7" s="84"/>
    </row>
    <row r="8" spans="1:9" s="3" customFormat="1" ht="28.5" customHeight="1">
      <c r="A8" s="85">
        <v>1</v>
      </c>
      <c r="B8" s="115" t="s">
        <v>7</v>
      </c>
      <c r="C8" s="70" t="s">
        <v>130</v>
      </c>
      <c r="D8" s="37"/>
      <c r="E8" s="37">
        <v>6.2</v>
      </c>
      <c r="F8" s="37">
        <v>0</v>
      </c>
      <c r="G8" s="37"/>
      <c r="H8" s="37"/>
      <c r="I8" s="114"/>
    </row>
    <row r="9" spans="1:9" s="36" customFormat="1" ht="30" customHeight="1">
      <c r="A9" s="136" t="s">
        <v>298</v>
      </c>
      <c r="B9" s="137"/>
      <c r="C9" s="33"/>
      <c r="D9" s="34">
        <f>SUM(D10:D65)</f>
        <v>29854</v>
      </c>
      <c r="E9" s="34">
        <f>SUM(E10:E65)</f>
        <v>31685.500000000004</v>
      </c>
      <c r="F9" s="34">
        <f>SUM(F10:F65)</f>
        <v>27122.00000000001</v>
      </c>
      <c r="G9" s="35">
        <f>F9/D9*100</f>
        <v>90.8487974810746</v>
      </c>
      <c r="H9" s="35">
        <f>F9/E9*100</f>
        <v>85.59751305802341</v>
      </c>
      <c r="I9" s="104"/>
    </row>
    <row r="10" spans="1:10" s="39" customFormat="1" ht="28.5" customHeight="1">
      <c r="A10" s="82">
        <v>2</v>
      </c>
      <c r="B10" s="9" t="s">
        <v>249</v>
      </c>
      <c r="C10" s="13" t="s">
        <v>296</v>
      </c>
      <c r="D10" s="37"/>
      <c r="E10" s="37">
        <v>1502</v>
      </c>
      <c r="F10" s="37">
        <v>1502</v>
      </c>
      <c r="G10" s="37"/>
      <c r="H10" s="37">
        <f>F10/E10*100</f>
        <v>100</v>
      </c>
      <c r="I10" s="90" t="s">
        <v>302</v>
      </c>
      <c r="J10" s="38"/>
    </row>
    <row r="11" spans="1:10" s="39" customFormat="1" ht="43.5" customHeight="1">
      <c r="A11" s="82">
        <v>3</v>
      </c>
      <c r="B11" s="9" t="s">
        <v>88</v>
      </c>
      <c r="C11" s="13" t="s">
        <v>89</v>
      </c>
      <c r="D11" s="37">
        <v>500</v>
      </c>
      <c r="E11" s="37">
        <v>140</v>
      </c>
      <c r="F11" s="37">
        <v>131.7</v>
      </c>
      <c r="G11" s="37">
        <f aca="true" t="shared" si="0" ref="G11:G48">F11/D11*100</f>
        <v>26.339999999999996</v>
      </c>
      <c r="H11" s="37">
        <f aca="true" t="shared" si="1" ref="H11:H74">F11/E11*100</f>
        <v>94.07142857142856</v>
      </c>
      <c r="I11" s="90" t="s">
        <v>180</v>
      </c>
      <c r="J11" s="38"/>
    </row>
    <row r="12" spans="1:10" s="39" customFormat="1" ht="42.75" customHeight="1">
      <c r="A12" s="82">
        <v>4</v>
      </c>
      <c r="B12" s="9" t="s">
        <v>90</v>
      </c>
      <c r="C12" s="13" t="s">
        <v>89</v>
      </c>
      <c r="D12" s="37">
        <v>100</v>
      </c>
      <c r="E12" s="37">
        <v>0</v>
      </c>
      <c r="F12" s="37">
        <v>0</v>
      </c>
      <c r="G12" s="37"/>
      <c r="H12" s="37"/>
      <c r="I12" s="90" t="s">
        <v>19</v>
      </c>
      <c r="J12" s="38"/>
    </row>
    <row r="13" spans="1:10" s="39" customFormat="1" ht="44.25" customHeight="1">
      <c r="A13" s="82">
        <v>5</v>
      </c>
      <c r="B13" s="9" t="s">
        <v>312</v>
      </c>
      <c r="C13" s="13" t="s">
        <v>89</v>
      </c>
      <c r="D13" s="37">
        <v>500</v>
      </c>
      <c r="E13" s="37">
        <v>500</v>
      </c>
      <c r="F13" s="37">
        <v>477.5</v>
      </c>
      <c r="G13" s="37">
        <f t="shared" si="0"/>
        <v>95.5</v>
      </c>
      <c r="H13" s="37">
        <f t="shared" si="1"/>
        <v>95.5</v>
      </c>
      <c r="I13" s="90" t="s">
        <v>15</v>
      </c>
      <c r="J13" s="38"/>
    </row>
    <row r="14" spans="1:12" s="39" customFormat="1" ht="94.5" customHeight="1">
      <c r="A14" s="82">
        <v>6</v>
      </c>
      <c r="B14" s="9" t="s">
        <v>159</v>
      </c>
      <c r="C14" s="13" t="s">
        <v>89</v>
      </c>
      <c r="D14" s="37">
        <v>2400</v>
      </c>
      <c r="E14" s="37">
        <v>2394.9</v>
      </c>
      <c r="F14" s="37">
        <v>2394.5</v>
      </c>
      <c r="G14" s="37">
        <f t="shared" si="0"/>
        <v>99.77083333333333</v>
      </c>
      <c r="H14" s="37">
        <f t="shared" si="1"/>
        <v>99.98329784124597</v>
      </c>
      <c r="I14" s="90" t="s">
        <v>32</v>
      </c>
      <c r="J14" s="38"/>
      <c r="L14" s="39" t="s">
        <v>213</v>
      </c>
    </row>
    <row r="15" spans="1:10" s="39" customFormat="1" ht="33" customHeight="1">
      <c r="A15" s="82">
        <v>7</v>
      </c>
      <c r="B15" s="9" t="s">
        <v>94</v>
      </c>
      <c r="C15" s="13" t="s">
        <v>89</v>
      </c>
      <c r="D15" s="37">
        <v>100</v>
      </c>
      <c r="E15" s="37">
        <v>100</v>
      </c>
      <c r="F15" s="37">
        <v>99.2</v>
      </c>
      <c r="G15" s="37">
        <f t="shared" si="0"/>
        <v>99.2</v>
      </c>
      <c r="H15" s="37">
        <f t="shared" si="1"/>
        <v>99.2</v>
      </c>
      <c r="I15" s="90" t="s">
        <v>63</v>
      </c>
      <c r="J15" s="38"/>
    </row>
    <row r="16" spans="1:10" s="39" customFormat="1" ht="55.5" customHeight="1">
      <c r="A16" s="82">
        <v>8</v>
      </c>
      <c r="B16" s="9" t="s">
        <v>97</v>
      </c>
      <c r="C16" s="13" t="s">
        <v>89</v>
      </c>
      <c r="D16" s="37">
        <v>0</v>
      </c>
      <c r="E16" s="37">
        <v>120</v>
      </c>
      <c r="F16" s="37">
        <v>119.3</v>
      </c>
      <c r="G16" s="37"/>
      <c r="H16" s="37">
        <f t="shared" si="1"/>
        <v>99.41666666666666</v>
      </c>
      <c r="I16" s="90" t="s">
        <v>176</v>
      </c>
      <c r="J16" s="38"/>
    </row>
    <row r="17" spans="1:10" s="39" customFormat="1" ht="48" customHeight="1">
      <c r="A17" s="82">
        <v>9</v>
      </c>
      <c r="B17" s="9" t="s">
        <v>91</v>
      </c>
      <c r="C17" s="13" t="s">
        <v>89</v>
      </c>
      <c r="D17" s="37">
        <v>2200</v>
      </c>
      <c r="E17" s="37">
        <v>2300</v>
      </c>
      <c r="F17" s="37">
        <v>2298.5</v>
      </c>
      <c r="G17" s="37">
        <f t="shared" si="0"/>
        <v>104.47727272727272</v>
      </c>
      <c r="H17" s="37">
        <f t="shared" si="1"/>
        <v>99.93478260869566</v>
      </c>
      <c r="I17" s="90" t="s">
        <v>12</v>
      </c>
      <c r="J17" s="38"/>
    </row>
    <row r="18" spans="1:10" s="39" customFormat="1" ht="80.25" customHeight="1">
      <c r="A18" s="82">
        <v>10</v>
      </c>
      <c r="B18" s="9" t="s">
        <v>92</v>
      </c>
      <c r="C18" s="13" t="s">
        <v>89</v>
      </c>
      <c r="D18" s="37">
        <v>1580</v>
      </c>
      <c r="E18" s="37">
        <v>1015</v>
      </c>
      <c r="F18" s="37">
        <v>949.1</v>
      </c>
      <c r="G18" s="37">
        <f t="shared" si="0"/>
        <v>60.06962025316456</v>
      </c>
      <c r="H18" s="37">
        <f t="shared" si="1"/>
        <v>93.50738916256158</v>
      </c>
      <c r="I18" s="90" t="s">
        <v>181</v>
      </c>
      <c r="J18" s="38"/>
    </row>
    <row r="19" spans="1:10" s="39" customFormat="1" ht="57" customHeight="1">
      <c r="A19" s="82">
        <v>11</v>
      </c>
      <c r="B19" s="9" t="s">
        <v>93</v>
      </c>
      <c r="C19" s="13" t="s">
        <v>89</v>
      </c>
      <c r="D19" s="37">
        <v>600</v>
      </c>
      <c r="E19" s="37">
        <v>700</v>
      </c>
      <c r="F19" s="37">
        <v>668.3</v>
      </c>
      <c r="G19" s="37">
        <f t="shared" si="0"/>
        <v>111.38333333333333</v>
      </c>
      <c r="H19" s="37">
        <f t="shared" si="1"/>
        <v>95.47142857142856</v>
      </c>
      <c r="I19" s="90" t="s">
        <v>33</v>
      </c>
      <c r="J19" s="38"/>
    </row>
    <row r="20" spans="1:10" s="39" customFormat="1" ht="90.75" customHeight="1">
      <c r="A20" s="82">
        <v>12</v>
      </c>
      <c r="B20" s="9" t="s">
        <v>95</v>
      </c>
      <c r="C20" s="13" t="s">
        <v>89</v>
      </c>
      <c r="D20" s="37">
        <v>1200</v>
      </c>
      <c r="E20" s="37">
        <v>3050</v>
      </c>
      <c r="F20" s="37">
        <v>234.7</v>
      </c>
      <c r="G20" s="37">
        <f t="shared" si="0"/>
        <v>19.558333333333334</v>
      </c>
      <c r="H20" s="37">
        <f t="shared" si="1"/>
        <v>7.695081967213115</v>
      </c>
      <c r="I20" s="90" t="s">
        <v>160</v>
      </c>
      <c r="J20" s="38"/>
    </row>
    <row r="21" spans="1:10" s="39" customFormat="1" ht="63.75" customHeight="1">
      <c r="A21" s="82">
        <v>13</v>
      </c>
      <c r="B21" s="9" t="s">
        <v>96</v>
      </c>
      <c r="C21" s="13" t="s">
        <v>89</v>
      </c>
      <c r="D21" s="37">
        <v>800</v>
      </c>
      <c r="E21" s="37">
        <v>800</v>
      </c>
      <c r="F21" s="37">
        <v>635.1</v>
      </c>
      <c r="G21" s="37">
        <f t="shared" si="0"/>
        <v>79.3875</v>
      </c>
      <c r="H21" s="37">
        <f t="shared" si="1"/>
        <v>79.3875</v>
      </c>
      <c r="I21" s="90" t="s">
        <v>64</v>
      </c>
      <c r="J21" s="38"/>
    </row>
    <row r="22" spans="1:10" s="39" customFormat="1" ht="25.5">
      <c r="A22" s="82">
        <v>14</v>
      </c>
      <c r="B22" s="9" t="s">
        <v>313</v>
      </c>
      <c r="C22" s="13" t="s">
        <v>89</v>
      </c>
      <c r="D22" s="37">
        <v>200</v>
      </c>
      <c r="E22" s="37">
        <v>200</v>
      </c>
      <c r="F22" s="37">
        <v>200</v>
      </c>
      <c r="G22" s="37">
        <f t="shared" si="0"/>
        <v>100</v>
      </c>
      <c r="H22" s="37">
        <f t="shared" si="1"/>
        <v>100</v>
      </c>
      <c r="I22" s="90" t="s">
        <v>34</v>
      </c>
      <c r="J22" s="38"/>
    </row>
    <row r="23" spans="1:10" s="39" customFormat="1" ht="36">
      <c r="A23" s="82">
        <v>15</v>
      </c>
      <c r="B23" s="9" t="s">
        <v>314</v>
      </c>
      <c r="C23" s="13" t="s">
        <v>89</v>
      </c>
      <c r="D23" s="37">
        <v>100</v>
      </c>
      <c r="E23" s="37">
        <v>10</v>
      </c>
      <c r="F23" s="37">
        <v>0.6</v>
      </c>
      <c r="G23" s="37">
        <f t="shared" si="0"/>
        <v>0.6</v>
      </c>
      <c r="H23" s="37">
        <f t="shared" si="1"/>
        <v>6</v>
      </c>
      <c r="I23" s="90" t="s">
        <v>16</v>
      </c>
      <c r="J23" s="38"/>
    </row>
    <row r="24" spans="1:10" s="39" customFormat="1" ht="37.5" customHeight="1">
      <c r="A24" s="82">
        <v>16</v>
      </c>
      <c r="B24" s="9" t="s">
        <v>98</v>
      </c>
      <c r="C24" s="13" t="s">
        <v>89</v>
      </c>
      <c r="D24" s="37">
        <v>20</v>
      </c>
      <c r="E24" s="37">
        <v>70</v>
      </c>
      <c r="F24" s="37">
        <v>67.2</v>
      </c>
      <c r="G24" s="37">
        <f t="shared" si="0"/>
        <v>336.00000000000006</v>
      </c>
      <c r="H24" s="37">
        <f t="shared" si="1"/>
        <v>96.00000000000001</v>
      </c>
      <c r="I24" s="90" t="s">
        <v>65</v>
      </c>
      <c r="J24" s="38"/>
    </row>
    <row r="25" spans="1:10" s="39" customFormat="1" ht="22.5">
      <c r="A25" s="82">
        <v>17</v>
      </c>
      <c r="B25" s="9" t="s">
        <v>99</v>
      </c>
      <c r="C25" s="13" t="s">
        <v>89</v>
      </c>
      <c r="D25" s="37">
        <v>20</v>
      </c>
      <c r="E25" s="37">
        <v>20</v>
      </c>
      <c r="F25" s="37">
        <v>20</v>
      </c>
      <c r="G25" s="37">
        <f t="shared" si="0"/>
        <v>100</v>
      </c>
      <c r="H25" s="37">
        <f t="shared" si="1"/>
        <v>100</v>
      </c>
      <c r="I25" s="90" t="s">
        <v>14</v>
      </c>
      <c r="J25" s="38"/>
    </row>
    <row r="26" spans="1:10" s="39" customFormat="1" ht="32.25" customHeight="1">
      <c r="A26" s="82">
        <v>18</v>
      </c>
      <c r="B26" s="9" t="s">
        <v>104</v>
      </c>
      <c r="C26" s="13" t="s">
        <v>89</v>
      </c>
      <c r="D26" s="37">
        <v>100</v>
      </c>
      <c r="E26" s="37">
        <v>10</v>
      </c>
      <c r="F26" s="37">
        <v>0.6</v>
      </c>
      <c r="G26" s="37">
        <f t="shared" si="0"/>
        <v>0.6</v>
      </c>
      <c r="H26" s="37">
        <f t="shared" si="1"/>
        <v>6</v>
      </c>
      <c r="I26" s="90" t="s">
        <v>161</v>
      </c>
      <c r="J26" s="38"/>
    </row>
    <row r="27" spans="1:10" s="39" customFormat="1" ht="37.5" customHeight="1">
      <c r="A27" s="82">
        <v>19</v>
      </c>
      <c r="B27" s="9" t="s">
        <v>105</v>
      </c>
      <c r="C27" s="13" t="s">
        <v>89</v>
      </c>
      <c r="D27" s="37">
        <v>100</v>
      </c>
      <c r="E27" s="37">
        <v>0</v>
      </c>
      <c r="F27" s="37">
        <v>0</v>
      </c>
      <c r="G27" s="37"/>
      <c r="H27" s="37"/>
      <c r="I27" s="90" t="s">
        <v>152</v>
      </c>
      <c r="J27" s="38"/>
    </row>
    <row r="28" spans="1:10" s="39" customFormat="1" ht="30" customHeight="1">
      <c r="A28" s="82">
        <v>20</v>
      </c>
      <c r="B28" s="9" t="s">
        <v>106</v>
      </c>
      <c r="C28" s="13" t="s">
        <v>89</v>
      </c>
      <c r="D28" s="37">
        <v>20</v>
      </c>
      <c r="E28" s="37">
        <v>20</v>
      </c>
      <c r="F28" s="37">
        <v>0</v>
      </c>
      <c r="G28" s="37"/>
      <c r="H28" s="37"/>
      <c r="I28" s="90" t="s">
        <v>263</v>
      </c>
      <c r="J28" s="38"/>
    </row>
    <row r="29" spans="1:10" s="39" customFormat="1" ht="38.25" customHeight="1">
      <c r="A29" s="82">
        <v>21</v>
      </c>
      <c r="B29" s="9" t="s">
        <v>103</v>
      </c>
      <c r="C29" s="13" t="s">
        <v>89</v>
      </c>
      <c r="D29" s="37">
        <v>830</v>
      </c>
      <c r="E29" s="37">
        <v>5</v>
      </c>
      <c r="F29" s="37">
        <v>3.8</v>
      </c>
      <c r="G29" s="37">
        <f t="shared" si="0"/>
        <v>0.45783132530120474</v>
      </c>
      <c r="H29" s="37">
        <f t="shared" si="1"/>
        <v>76</v>
      </c>
      <c r="I29" s="90" t="s">
        <v>62</v>
      </c>
      <c r="J29" s="38"/>
    </row>
    <row r="30" spans="1:10" s="39" customFormat="1" ht="38.25" customHeight="1">
      <c r="A30" s="82">
        <v>22</v>
      </c>
      <c r="B30" s="9" t="s">
        <v>107</v>
      </c>
      <c r="C30" s="13" t="s">
        <v>89</v>
      </c>
      <c r="D30" s="37">
        <v>50</v>
      </c>
      <c r="E30" s="37">
        <v>50</v>
      </c>
      <c r="F30" s="37">
        <v>49.9</v>
      </c>
      <c r="G30" s="37">
        <f t="shared" si="0"/>
        <v>99.8</v>
      </c>
      <c r="H30" s="37">
        <f t="shared" si="1"/>
        <v>99.8</v>
      </c>
      <c r="I30" s="90" t="s">
        <v>13</v>
      </c>
      <c r="J30" s="38"/>
    </row>
    <row r="31" spans="1:10" s="39" customFormat="1" ht="38.25" customHeight="1">
      <c r="A31" s="82">
        <v>23</v>
      </c>
      <c r="B31" s="9" t="s">
        <v>108</v>
      </c>
      <c r="C31" s="13" t="s">
        <v>89</v>
      </c>
      <c r="D31" s="37">
        <v>10</v>
      </c>
      <c r="E31" s="37">
        <v>10</v>
      </c>
      <c r="F31" s="37">
        <v>0</v>
      </c>
      <c r="G31" s="37"/>
      <c r="H31" s="37"/>
      <c r="I31" s="90" t="s">
        <v>264</v>
      </c>
      <c r="J31" s="38"/>
    </row>
    <row r="32" spans="1:10" s="39" customFormat="1" ht="91.5" customHeight="1">
      <c r="A32" s="82">
        <v>24</v>
      </c>
      <c r="B32" s="9" t="s">
        <v>102</v>
      </c>
      <c r="C32" s="13" t="s">
        <v>89</v>
      </c>
      <c r="D32" s="37">
        <v>600</v>
      </c>
      <c r="E32" s="37">
        <v>600</v>
      </c>
      <c r="F32" s="37">
        <v>554.5</v>
      </c>
      <c r="G32" s="37">
        <f t="shared" si="0"/>
        <v>92.41666666666667</v>
      </c>
      <c r="H32" s="37">
        <f t="shared" si="1"/>
        <v>92.41666666666667</v>
      </c>
      <c r="I32" s="90" t="s">
        <v>35</v>
      </c>
      <c r="J32" s="38"/>
    </row>
    <row r="33" spans="1:10" s="39" customFormat="1" ht="55.5" customHeight="1">
      <c r="A33" s="82">
        <v>25</v>
      </c>
      <c r="B33" s="9" t="s">
        <v>131</v>
      </c>
      <c r="C33" s="13" t="s">
        <v>89</v>
      </c>
      <c r="D33" s="37">
        <v>50</v>
      </c>
      <c r="E33" s="37">
        <v>0</v>
      </c>
      <c r="F33" s="37">
        <v>0</v>
      </c>
      <c r="G33" s="37"/>
      <c r="H33" s="37"/>
      <c r="I33" s="103" t="s">
        <v>17</v>
      </c>
      <c r="J33" s="38"/>
    </row>
    <row r="34" spans="1:10" s="39" customFormat="1" ht="42" customHeight="1">
      <c r="A34" s="82">
        <v>26</v>
      </c>
      <c r="B34" s="9" t="s">
        <v>100</v>
      </c>
      <c r="C34" s="13" t="s">
        <v>89</v>
      </c>
      <c r="D34" s="37">
        <v>50</v>
      </c>
      <c r="E34" s="37">
        <v>150</v>
      </c>
      <c r="F34" s="37">
        <v>150</v>
      </c>
      <c r="G34" s="37">
        <f t="shared" si="0"/>
        <v>300</v>
      </c>
      <c r="H34" s="37">
        <f t="shared" si="1"/>
        <v>100</v>
      </c>
      <c r="I34" s="90" t="s">
        <v>162</v>
      </c>
      <c r="J34" s="38"/>
    </row>
    <row r="35" spans="1:10" s="39" customFormat="1" ht="33" customHeight="1">
      <c r="A35" s="82">
        <v>27</v>
      </c>
      <c r="B35" s="9" t="s">
        <v>101</v>
      </c>
      <c r="C35" s="13" t="s">
        <v>89</v>
      </c>
      <c r="D35" s="37">
        <v>0</v>
      </c>
      <c r="E35" s="37">
        <v>60</v>
      </c>
      <c r="F35" s="37">
        <v>60</v>
      </c>
      <c r="G35" s="37"/>
      <c r="H35" s="37">
        <f t="shared" si="1"/>
        <v>100</v>
      </c>
      <c r="I35" s="90" t="s">
        <v>18</v>
      </c>
      <c r="J35" s="38"/>
    </row>
    <row r="36" spans="1:10" s="39" customFormat="1" ht="42.75" customHeight="1">
      <c r="A36" s="82">
        <v>28</v>
      </c>
      <c r="B36" s="9" t="s">
        <v>109</v>
      </c>
      <c r="C36" s="13" t="s">
        <v>271</v>
      </c>
      <c r="D36" s="37">
        <v>2000</v>
      </c>
      <c r="E36" s="37">
        <v>2000</v>
      </c>
      <c r="F36" s="37">
        <v>1999.3</v>
      </c>
      <c r="G36" s="37">
        <f t="shared" si="0"/>
        <v>99.96499999999999</v>
      </c>
      <c r="H36" s="37">
        <f t="shared" si="1"/>
        <v>99.96499999999999</v>
      </c>
      <c r="I36" s="90" t="s">
        <v>22</v>
      </c>
      <c r="J36" s="38"/>
    </row>
    <row r="37" spans="1:10" s="39" customFormat="1" ht="51.75" customHeight="1">
      <c r="A37" s="82">
        <v>29</v>
      </c>
      <c r="B37" s="9" t="s">
        <v>110</v>
      </c>
      <c r="C37" s="13" t="s">
        <v>271</v>
      </c>
      <c r="D37" s="37">
        <v>1500</v>
      </c>
      <c r="E37" s="37">
        <v>1300</v>
      </c>
      <c r="F37" s="37">
        <v>1291.2</v>
      </c>
      <c r="G37" s="37">
        <f t="shared" si="0"/>
        <v>86.08</v>
      </c>
      <c r="H37" s="37">
        <f t="shared" si="1"/>
        <v>99.32307692307693</v>
      </c>
      <c r="I37" s="90" t="s">
        <v>23</v>
      </c>
      <c r="J37" s="38"/>
    </row>
    <row r="38" spans="1:10" s="39" customFormat="1" ht="33" customHeight="1">
      <c r="A38" s="82">
        <v>30</v>
      </c>
      <c r="B38" s="9" t="s">
        <v>111</v>
      </c>
      <c r="C38" s="13" t="s">
        <v>271</v>
      </c>
      <c r="D38" s="37">
        <v>50</v>
      </c>
      <c r="E38" s="37">
        <v>50</v>
      </c>
      <c r="F38" s="37">
        <v>50</v>
      </c>
      <c r="G38" s="37">
        <f t="shared" si="0"/>
        <v>100</v>
      </c>
      <c r="H38" s="37">
        <f t="shared" si="1"/>
        <v>100</v>
      </c>
      <c r="I38" s="90" t="s">
        <v>24</v>
      </c>
      <c r="J38" s="38"/>
    </row>
    <row r="39" spans="1:10" s="39" customFormat="1" ht="33" customHeight="1">
      <c r="A39" s="82">
        <v>31</v>
      </c>
      <c r="B39" s="9" t="s">
        <v>112</v>
      </c>
      <c r="C39" s="13" t="s">
        <v>271</v>
      </c>
      <c r="D39" s="37">
        <v>10</v>
      </c>
      <c r="E39" s="37">
        <v>10</v>
      </c>
      <c r="F39" s="37">
        <v>4.3</v>
      </c>
      <c r="G39" s="37">
        <f t="shared" si="0"/>
        <v>43</v>
      </c>
      <c r="H39" s="37">
        <f t="shared" si="1"/>
        <v>43</v>
      </c>
      <c r="I39" s="90" t="s">
        <v>25</v>
      </c>
      <c r="J39" s="38"/>
    </row>
    <row r="40" spans="1:10" s="39" customFormat="1" ht="33" customHeight="1">
      <c r="A40" s="82">
        <v>32</v>
      </c>
      <c r="B40" s="9" t="s">
        <v>113</v>
      </c>
      <c r="C40" s="13" t="s">
        <v>271</v>
      </c>
      <c r="D40" s="37">
        <v>100</v>
      </c>
      <c r="E40" s="37">
        <v>100</v>
      </c>
      <c r="F40" s="37">
        <v>99.8</v>
      </c>
      <c r="G40" s="37">
        <f t="shared" si="0"/>
        <v>99.8</v>
      </c>
      <c r="H40" s="37">
        <f t="shared" si="1"/>
        <v>99.8</v>
      </c>
      <c r="I40" s="90" t="s">
        <v>163</v>
      </c>
      <c r="J40" s="38"/>
    </row>
    <row r="41" spans="1:10" s="39" customFormat="1" ht="37.5" customHeight="1">
      <c r="A41" s="82">
        <v>33</v>
      </c>
      <c r="B41" s="9" t="s">
        <v>114</v>
      </c>
      <c r="C41" s="13" t="s">
        <v>271</v>
      </c>
      <c r="D41" s="37">
        <v>50</v>
      </c>
      <c r="E41" s="37">
        <v>50</v>
      </c>
      <c r="F41" s="37">
        <v>50</v>
      </c>
      <c r="G41" s="37">
        <f t="shared" si="0"/>
        <v>100</v>
      </c>
      <c r="H41" s="37">
        <f t="shared" si="1"/>
        <v>100</v>
      </c>
      <c r="I41" s="90" t="s">
        <v>26</v>
      </c>
      <c r="J41" s="38"/>
    </row>
    <row r="42" spans="1:10" s="39" customFormat="1" ht="33" customHeight="1">
      <c r="A42" s="82">
        <v>34</v>
      </c>
      <c r="B42" s="9" t="s">
        <v>115</v>
      </c>
      <c r="C42" s="13" t="s">
        <v>271</v>
      </c>
      <c r="D42" s="37">
        <v>10</v>
      </c>
      <c r="E42" s="37">
        <v>10</v>
      </c>
      <c r="F42" s="37">
        <v>0</v>
      </c>
      <c r="G42" s="37"/>
      <c r="H42" s="37"/>
      <c r="I42" s="90" t="s">
        <v>27</v>
      </c>
      <c r="J42" s="38"/>
    </row>
    <row r="43" spans="1:10" s="39" customFormat="1" ht="33" customHeight="1">
      <c r="A43" s="82">
        <v>35</v>
      </c>
      <c r="B43" s="9" t="s">
        <v>101</v>
      </c>
      <c r="C43" s="13" t="s">
        <v>271</v>
      </c>
      <c r="D43" s="37">
        <v>0</v>
      </c>
      <c r="E43" s="37">
        <v>206</v>
      </c>
      <c r="F43" s="37">
        <v>173.6</v>
      </c>
      <c r="G43" s="37"/>
      <c r="H43" s="37">
        <f t="shared" si="1"/>
        <v>84.27184466019418</v>
      </c>
      <c r="I43" s="90" t="s">
        <v>20</v>
      </c>
      <c r="J43" s="38"/>
    </row>
    <row r="44" spans="1:10" s="39" customFormat="1" ht="54.75" customHeight="1">
      <c r="A44" s="82">
        <v>36</v>
      </c>
      <c r="B44" s="9" t="s">
        <v>100</v>
      </c>
      <c r="C44" s="13" t="s">
        <v>271</v>
      </c>
      <c r="D44" s="37">
        <v>200</v>
      </c>
      <c r="E44" s="37">
        <v>100</v>
      </c>
      <c r="F44" s="37">
        <v>100</v>
      </c>
      <c r="G44" s="37">
        <f t="shared" si="0"/>
        <v>50</v>
      </c>
      <c r="H44" s="37">
        <f t="shared" si="1"/>
        <v>100</v>
      </c>
      <c r="I44" s="90" t="s">
        <v>21</v>
      </c>
      <c r="J44" s="38"/>
    </row>
    <row r="45" spans="1:10" ht="36">
      <c r="A45" s="82">
        <v>37</v>
      </c>
      <c r="B45" s="12" t="s">
        <v>210</v>
      </c>
      <c r="C45" s="13" t="s">
        <v>271</v>
      </c>
      <c r="D45" s="37">
        <v>50</v>
      </c>
      <c r="E45" s="37">
        <v>25</v>
      </c>
      <c r="F45" s="37">
        <v>0</v>
      </c>
      <c r="G45" s="37"/>
      <c r="H45" s="37"/>
      <c r="I45" s="105" t="s">
        <v>60</v>
      </c>
      <c r="J45" s="38"/>
    </row>
    <row r="46" spans="1:10" ht="102" customHeight="1">
      <c r="A46" s="82">
        <v>38</v>
      </c>
      <c r="B46" s="12" t="s">
        <v>226</v>
      </c>
      <c r="C46" s="13" t="s">
        <v>272</v>
      </c>
      <c r="D46" s="37">
        <v>1000</v>
      </c>
      <c r="E46" s="37">
        <v>1435.5</v>
      </c>
      <c r="F46" s="37">
        <f>178+1046.7+9.9</f>
        <v>1234.6000000000001</v>
      </c>
      <c r="G46" s="37">
        <f t="shared" si="0"/>
        <v>123.46000000000001</v>
      </c>
      <c r="H46" s="37">
        <f t="shared" si="1"/>
        <v>86.00487634970393</v>
      </c>
      <c r="I46" s="90" t="s">
        <v>59</v>
      </c>
      <c r="J46" s="38"/>
    </row>
    <row r="47" spans="1:10" ht="126.75" customHeight="1">
      <c r="A47" s="82">
        <v>39</v>
      </c>
      <c r="B47" s="12" t="s">
        <v>227</v>
      </c>
      <c r="C47" s="13" t="s">
        <v>272</v>
      </c>
      <c r="D47" s="37">
        <v>1200</v>
      </c>
      <c r="E47" s="37">
        <v>903.5</v>
      </c>
      <c r="F47" s="47">
        <v>387.9</v>
      </c>
      <c r="G47" s="37">
        <f t="shared" si="0"/>
        <v>32.324999999999996</v>
      </c>
      <c r="H47" s="37">
        <f t="shared" si="1"/>
        <v>42.93303818483674</v>
      </c>
      <c r="I47" s="90" t="s">
        <v>61</v>
      </c>
      <c r="J47" s="38"/>
    </row>
    <row r="48" spans="1:10" ht="93.75" customHeight="1">
      <c r="A48" s="82">
        <v>40</v>
      </c>
      <c r="B48" s="12" t="s">
        <v>179</v>
      </c>
      <c r="C48" s="13" t="s">
        <v>272</v>
      </c>
      <c r="D48" s="37">
        <v>1100</v>
      </c>
      <c r="E48" s="37">
        <v>1416</v>
      </c>
      <c r="F48" s="37">
        <v>1228.5</v>
      </c>
      <c r="G48" s="37">
        <f t="shared" si="0"/>
        <v>111.68181818181817</v>
      </c>
      <c r="H48" s="37">
        <f t="shared" si="1"/>
        <v>86.75847457627118</v>
      </c>
      <c r="I48" s="90" t="s">
        <v>36</v>
      </c>
      <c r="J48" s="38"/>
    </row>
    <row r="49" spans="1:10" s="39" customFormat="1" ht="205.5">
      <c r="A49" s="82">
        <v>41</v>
      </c>
      <c r="B49" s="9" t="s">
        <v>231</v>
      </c>
      <c r="C49" s="13" t="s">
        <v>272</v>
      </c>
      <c r="D49" s="37">
        <v>7500</v>
      </c>
      <c r="E49" s="37">
        <v>7355</v>
      </c>
      <c r="F49" s="37">
        <f>7262.8+80.8</f>
        <v>7343.6</v>
      </c>
      <c r="G49" s="37">
        <f>F49/D49*100</f>
        <v>97.91466666666668</v>
      </c>
      <c r="H49" s="37">
        <f t="shared" si="1"/>
        <v>99.84500339904827</v>
      </c>
      <c r="I49" s="90" t="s">
        <v>37</v>
      </c>
      <c r="J49" s="38"/>
    </row>
    <row r="50" spans="1:10" s="39" customFormat="1" ht="121.5">
      <c r="A50" s="82">
        <v>42</v>
      </c>
      <c r="B50" s="9" t="s">
        <v>251</v>
      </c>
      <c r="C50" s="13" t="s">
        <v>272</v>
      </c>
      <c r="D50" s="37">
        <v>600</v>
      </c>
      <c r="E50" s="37">
        <v>505</v>
      </c>
      <c r="F50" s="37">
        <v>500.9</v>
      </c>
      <c r="G50" s="37">
        <f>F50/D50*100</f>
        <v>83.48333333333333</v>
      </c>
      <c r="H50" s="37">
        <f t="shared" si="1"/>
        <v>99.18811881188118</v>
      </c>
      <c r="I50" s="90" t="s">
        <v>38</v>
      </c>
      <c r="J50" s="38"/>
    </row>
    <row r="51" spans="1:10" s="39" customFormat="1" ht="53.25" customHeight="1">
      <c r="A51" s="82">
        <v>43</v>
      </c>
      <c r="B51" s="9" t="s">
        <v>252</v>
      </c>
      <c r="C51" s="13" t="s">
        <v>272</v>
      </c>
      <c r="D51" s="37">
        <v>750</v>
      </c>
      <c r="E51" s="37">
        <v>770</v>
      </c>
      <c r="F51" s="37">
        <v>769.5</v>
      </c>
      <c r="G51" s="37">
        <f>F51/D51*100</f>
        <v>102.60000000000001</v>
      </c>
      <c r="H51" s="37">
        <f t="shared" si="1"/>
        <v>99.93506493506493</v>
      </c>
      <c r="I51" s="90" t="s">
        <v>39</v>
      </c>
      <c r="J51" s="38"/>
    </row>
    <row r="52" spans="1:10" s="39" customFormat="1" ht="48">
      <c r="A52" s="82">
        <v>44</v>
      </c>
      <c r="B52" s="9" t="s">
        <v>178</v>
      </c>
      <c r="C52" s="13" t="s">
        <v>276</v>
      </c>
      <c r="D52" s="37">
        <v>0</v>
      </c>
      <c r="E52" s="37">
        <v>1.9</v>
      </c>
      <c r="F52" s="37">
        <v>1.9</v>
      </c>
      <c r="G52" s="37"/>
      <c r="H52" s="37">
        <f t="shared" si="1"/>
        <v>100</v>
      </c>
      <c r="I52" s="90" t="s">
        <v>320</v>
      </c>
      <c r="J52" s="38"/>
    </row>
    <row r="53" spans="1:10" s="39" customFormat="1" ht="41.25" customHeight="1">
      <c r="A53" s="82">
        <v>45</v>
      </c>
      <c r="B53" s="9" t="s">
        <v>177</v>
      </c>
      <c r="C53" s="13" t="s">
        <v>272</v>
      </c>
      <c r="D53" s="37">
        <v>50</v>
      </c>
      <c r="E53" s="37">
        <v>0</v>
      </c>
      <c r="F53" s="37">
        <v>0</v>
      </c>
      <c r="G53" s="37"/>
      <c r="H53" s="37"/>
      <c r="I53" s="90" t="s">
        <v>206</v>
      </c>
      <c r="J53" s="38"/>
    </row>
    <row r="54" spans="1:10" s="39" customFormat="1" ht="39.75" customHeight="1">
      <c r="A54" s="82">
        <v>46</v>
      </c>
      <c r="B54" s="9" t="s">
        <v>242</v>
      </c>
      <c r="C54" s="13" t="s">
        <v>272</v>
      </c>
      <c r="D54" s="37">
        <v>50</v>
      </c>
      <c r="E54" s="37">
        <v>20</v>
      </c>
      <c r="F54" s="37">
        <v>18.5</v>
      </c>
      <c r="G54" s="37">
        <f>F54/D54*100</f>
        <v>37</v>
      </c>
      <c r="H54" s="37">
        <f t="shared" si="1"/>
        <v>92.5</v>
      </c>
      <c r="I54" s="90" t="s">
        <v>66</v>
      </c>
      <c r="J54" s="38"/>
    </row>
    <row r="55" spans="1:10" s="39" customFormat="1" ht="30.75" customHeight="1">
      <c r="A55" s="82">
        <v>47</v>
      </c>
      <c r="B55" s="9" t="s">
        <v>243</v>
      </c>
      <c r="C55" s="13" t="s">
        <v>272</v>
      </c>
      <c r="D55" s="37">
        <v>50</v>
      </c>
      <c r="E55" s="37">
        <v>25</v>
      </c>
      <c r="F55" s="37">
        <v>0</v>
      </c>
      <c r="G55" s="37"/>
      <c r="H55" s="37"/>
      <c r="I55" s="90" t="s">
        <v>202</v>
      </c>
      <c r="J55" s="38"/>
    </row>
    <row r="56" spans="1:10" s="39" customFormat="1" ht="36">
      <c r="A56" s="82">
        <v>48</v>
      </c>
      <c r="B56" s="9" t="s">
        <v>254</v>
      </c>
      <c r="C56" s="13" t="s">
        <v>272</v>
      </c>
      <c r="D56" s="37">
        <v>0</v>
      </c>
      <c r="E56" s="37">
        <v>0</v>
      </c>
      <c r="F56" s="37">
        <v>0</v>
      </c>
      <c r="G56" s="37"/>
      <c r="H56" s="37"/>
      <c r="I56" s="90" t="s">
        <v>67</v>
      </c>
      <c r="J56" s="38"/>
    </row>
    <row r="57" spans="1:10" s="39" customFormat="1" ht="64.5" customHeight="1">
      <c r="A57" s="82">
        <v>49</v>
      </c>
      <c r="B57" s="9" t="s">
        <v>230</v>
      </c>
      <c r="C57" s="13" t="s">
        <v>289</v>
      </c>
      <c r="D57" s="37">
        <v>250</v>
      </c>
      <c r="E57" s="37">
        <v>390</v>
      </c>
      <c r="F57" s="37">
        <v>381.2</v>
      </c>
      <c r="G57" s="37">
        <f>F57/D57*100</f>
        <v>152.48</v>
      </c>
      <c r="H57" s="37">
        <f t="shared" si="1"/>
        <v>97.74358974358974</v>
      </c>
      <c r="I57" s="90" t="s">
        <v>321</v>
      </c>
      <c r="J57" s="38"/>
    </row>
    <row r="58" spans="1:10" s="39" customFormat="1" ht="50.25" customHeight="1">
      <c r="A58" s="82">
        <v>50</v>
      </c>
      <c r="B58" s="9" t="s">
        <v>247</v>
      </c>
      <c r="C58" s="13" t="s">
        <v>289</v>
      </c>
      <c r="D58" s="37">
        <v>100</v>
      </c>
      <c r="E58" s="37">
        <v>165</v>
      </c>
      <c r="F58" s="37">
        <v>151.7</v>
      </c>
      <c r="G58" s="37">
        <f aca="true" t="shared" si="2" ref="G58:G120">F58/D58*100</f>
        <v>151.7</v>
      </c>
      <c r="H58" s="37">
        <f t="shared" si="1"/>
        <v>91.93939393939394</v>
      </c>
      <c r="I58" s="90" t="s">
        <v>68</v>
      </c>
      <c r="J58" s="38"/>
    </row>
    <row r="59" spans="1:10" s="39" customFormat="1" ht="31.5" customHeight="1">
      <c r="A59" s="82">
        <v>51</v>
      </c>
      <c r="B59" s="9" t="s">
        <v>310</v>
      </c>
      <c r="C59" s="13" t="s">
        <v>289</v>
      </c>
      <c r="D59" s="37">
        <v>0</v>
      </c>
      <c r="E59" s="37">
        <v>56.7</v>
      </c>
      <c r="F59" s="37">
        <v>31.7</v>
      </c>
      <c r="G59" s="37"/>
      <c r="H59" s="37">
        <f t="shared" si="1"/>
        <v>55.90828924162257</v>
      </c>
      <c r="I59" s="90" t="s">
        <v>28</v>
      </c>
      <c r="J59" s="38"/>
    </row>
    <row r="60" spans="1:10" s="39" customFormat="1" ht="41.25" customHeight="1">
      <c r="A60" s="82">
        <v>52</v>
      </c>
      <c r="B60" s="9" t="s">
        <v>116</v>
      </c>
      <c r="C60" s="13" t="s">
        <v>289</v>
      </c>
      <c r="D60" s="37">
        <v>200</v>
      </c>
      <c r="E60" s="37">
        <v>130</v>
      </c>
      <c r="F60" s="37">
        <v>127.4</v>
      </c>
      <c r="G60" s="37">
        <f t="shared" si="2"/>
        <v>63.7</v>
      </c>
      <c r="H60" s="37">
        <f t="shared" si="1"/>
        <v>98.00000000000001</v>
      </c>
      <c r="I60" s="90" t="s">
        <v>40</v>
      </c>
      <c r="J60" s="38"/>
    </row>
    <row r="61" spans="1:10" s="39" customFormat="1" ht="68.25" customHeight="1">
      <c r="A61" s="82">
        <v>53</v>
      </c>
      <c r="B61" s="9" t="s">
        <v>117</v>
      </c>
      <c r="C61" s="13" t="s">
        <v>289</v>
      </c>
      <c r="D61" s="37">
        <v>200</v>
      </c>
      <c r="E61" s="37">
        <v>200</v>
      </c>
      <c r="F61" s="37">
        <v>200</v>
      </c>
      <c r="G61" s="37">
        <f t="shared" si="2"/>
        <v>100</v>
      </c>
      <c r="H61" s="37">
        <f t="shared" si="1"/>
        <v>100</v>
      </c>
      <c r="I61" s="90" t="s">
        <v>164</v>
      </c>
      <c r="J61" s="38"/>
    </row>
    <row r="62" spans="1:10" s="39" customFormat="1" ht="25.5" customHeight="1">
      <c r="A62" s="82">
        <v>54</v>
      </c>
      <c r="B62" s="9" t="s">
        <v>97</v>
      </c>
      <c r="C62" s="13" t="s">
        <v>289</v>
      </c>
      <c r="D62" s="37">
        <v>70</v>
      </c>
      <c r="E62" s="37"/>
      <c r="F62" s="37"/>
      <c r="G62" s="37"/>
      <c r="H62" s="37"/>
      <c r="I62" s="90" t="s">
        <v>118</v>
      </c>
      <c r="J62" s="38"/>
    </row>
    <row r="63" spans="1:10" s="39" customFormat="1" ht="41.25" customHeight="1">
      <c r="A63" s="82">
        <v>55</v>
      </c>
      <c r="B63" s="9" t="s">
        <v>119</v>
      </c>
      <c r="C63" s="13" t="s">
        <v>289</v>
      </c>
      <c r="D63" s="37">
        <v>200</v>
      </c>
      <c r="E63" s="37">
        <v>200</v>
      </c>
      <c r="F63" s="37">
        <v>200</v>
      </c>
      <c r="G63" s="37">
        <f t="shared" si="2"/>
        <v>100</v>
      </c>
      <c r="H63" s="37">
        <f t="shared" si="1"/>
        <v>100</v>
      </c>
      <c r="I63" s="90" t="s">
        <v>29</v>
      </c>
      <c r="J63" s="38"/>
    </row>
    <row r="64" spans="1:10" s="39" customFormat="1" ht="75.75" customHeight="1">
      <c r="A64" s="82">
        <v>56</v>
      </c>
      <c r="B64" s="9" t="s">
        <v>123</v>
      </c>
      <c r="C64" s="13" t="s">
        <v>122</v>
      </c>
      <c r="D64" s="37">
        <v>400</v>
      </c>
      <c r="E64" s="37">
        <v>400</v>
      </c>
      <c r="F64" s="37">
        <v>126</v>
      </c>
      <c r="G64" s="37">
        <f t="shared" si="2"/>
        <v>31.5</v>
      </c>
      <c r="H64" s="37">
        <f t="shared" si="1"/>
        <v>31.5</v>
      </c>
      <c r="I64" s="90" t="s">
        <v>11</v>
      </c>
      <c r="J64" s="38"/>
    </row>
    <row r="65" spans="1:10" s="39" customFormat="1" ht="39" customHeight="1">
      <c r="A65" s="82">
        <v>57</v>
      </c>
      <c r="B65" s="9" t="s">
        <v>121</v>
      </c>
      <c r="C65" s="13" t="s">
        <v>120</v>
      </c>
      <c r="D65" s="37">
        <v>34</v>
      </c>
      <c r="E65" s="37">
        <v>34</v>
      </c>
      <c r="F65" s="37">
        <v>33.9</v>
      </c>
      <c r="G65" s="37">
        <f t="shared" si="2"/>
        <v>99.70588235294117</v>
      </c>
      <c r="H65" s="37">
        <f t="shared" si="1"/>
        <v>99.70588235294117</v>
      </c>
      <c r="I65" s="90" t="s">
        <v>165</v>
      </c>
      <c r="J65" s="38"/>
    </row>
    <row r="66" spans="1:10" s="20" customFormat="1" ht="39" customHeight="1">
      <c r="A66" s="136" t="s">
        <v>124</v>
      </c>
      <c r="B66" s="137"/>
      <c r="C66" s="17"/>
      <c r="D66" s="18">
        <f>SUM(D67:D69)</f>
        <v>7600</v>
      </c>
      <c r="E66" s="18">
        <f>SUM(E67:E69)</f>
        <v>7651</v>
      </c>
      <c r="F66" s="18">
        <f>SUM(F67:F69)</f>
        <v>7009.7</v>
      </c>
      <c r="G66" s="18">
        <f t="shared" si="2"/>
        <v>92.23289473684211</v>
      </c>
      <c r="H66" s="18">
        <f t="shared" si="1"/>
        <v>91.61808913867469</v>
      </c>
      <c r="I66" s="106"/>
      <c r="J66" s="19"/>
    </row>
    <row r="67" spans="1:10" s="39" customFormat="1" ht="39" customHeight="1">
      <c r="A67" s="86">
        <v>58</v>
      </c>
      <c r="B67" s="15" t="s">
        <v>125</v>
      </c>
      <c r="C67" s="13" t="s">
        <v>128</v>
      </c>
      <c r="D67" s="37">
        <v>2000</v>
      </c>
      <c r="E67" s="37">
        <v>1000</v>
      </c>
      <c r="F67" s="37">
        <v>902.4</v>
      </c>
      <c r="G67" s="37">
        <f t="shared" si="2"/>
        <v>45.12</v>
      </c>
      <c r="H67" s="37">
        <f t="shared" si="1"/>
        <v>90.24</v>
      </c>
      <c r="I67" s="87" t="s">
        <v>166</v>
      </c>
      <c r="J67" s="38"/>
    </row>
    <row r="68" spans="1:56" ht="144">
      <c r="A68" s="82">
        <v>59</v>
      </c>
      <c r="B68" s="12" t="s">
        <v>267</v>
      </c>
      <c r="C68" s="13" t="s">
        <v>275</v>
      </c>
      <c r="D68" s="37">
        <v>5600</v>
      </c>
      <c r="E68" s="37">
        <f>6050+600</f>
        <v>6650</v>
      </c>
      <c r="F68" s="37">
        <f>1297.8+4741.2+68.3</f>
        <v>6107.3</v>
      </c>
      <c r="G68" s="37">
        <f t="shared" si="2"/>
        <v>109.05892857142858</v>
      </c>
      <c r="H68" s="37">
        <f t="shared" si="1"/>
        <v>91.83909774436091</v>
      </c>
      <c r="I68" s="90" t="s">
        <v>57</v>
      </c>
      <c r="J68" s="38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10" s="39" customFormat="1" ht="27.75" customHeight="1">
      <c r="A69" s="82">
        <v>60</v>
      </c>
      <c r="B69" s="9" t="s">
        <v>248</v>
      </c>
      <c r="C69" s="13" t="s">
        <v>290</v>
      </c>
      <c r="D69" s="37"/>
      <c r="E69" s="37">
        <v>1</v>
      </c>
      <c r="F69" s="37">
        <v>0</v>
      </c>
      <c r="G69" s="37"/>
      <c r="H69" s="37"/>
      <c r="I69" s="90" t="s">
        <v>58</v>
      </c>
      <c r="J69" s="38"/>
    </row>
    <row r="70" spans="1:10" s="20" customFormat="1" ht="25.5" customHeight="1">
      <c r="A70" s="136" t="s">
        <v>132</v>
      </c>
      <c r="B70" s="137"/>
      <c r="C70" s="17"/>
      <c r="D70" s="18">
        <f>D71</f>
        <v>100</v>
      </c>
      <c r="E70" s="18">
        <f>E71</f>
        <v>380</v>
      </c>
      <c r="F70" s="18">
        <f>F71</f>
        <v>278.7</v>
      </c>
      <c r="G70" s="18">
        <f t="shared" si="2"/>
        <v>278.7</v>
      </c>
      <c r="H70" s="18">
        <f t="shared" si="1"/>
        <v>73.34210526315789</v>
      </c>
      <c r="I70" s="107"/>
      <c r="J70" s="19"/>
    </row>
    <row r="71" spans="1:56" ht="48">
      <c r="A71" s="89">
        <v>61</v>
      </c>
      <c r="B71" s="129" t="s">
        <v>217</v>
      </c>
      <c r="C71" s="41" t="s">
        <v>277</v>
      </c>
      <c r="D71" s="46">
        <v>100</v>
      </c>
      <c r="E71" s="46">
        <v>380</v>
      </c>
      <c r="F71" s="46">
        <v>278.7</v>
      </c>
      <c r="G71" s="46">
        <f t="shared" si="2"/>
        <v>278.7</v>
      </c>
      <c r="H71" s="46">
        <f t="shared" si="1"/>
        <v>73.34210526315789</v>
      </c>
      <c r="I71" s="110" t="s">
        <v>69</v>
      </c>
      <c r="J71" s="38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ht="23.25" customHeight="1">
      <c r="A72" s="136" t="s">
        <v>140</v>
      </c>
      <c r="B72" s="137"/>
      <c r="C72" s="13"/>
      <c r="D72" s="18">
        <f>D73</f>
        <v>620</v>
      </c>
      <c r="E72" s="18">
        <f>E73</f>
        <v>1035</v>
      </c>
      <c r="F72" s="18">
        <f>F73</f>
        <v>928.2</v>
      </c>
      <c r="G72" s="18">
        <f t="shared" si="2"/>
        <v>149.70967741935485</v>
      </c>
      <c r="H72" s="18">
        <f t="shared" si="1"/>
        <v>89.68115942028986</v>
      </c>
      <c r="I72" s="106"/>
      <c r="J72" s="38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ht="54.75" customHeight="1">
      <c r="A73" s="85">
        <v>62</v>
      </c>
      <c r="B73" s="10" t="s">
        <v>142</v>
      </c>
      <c r="C73" s="13" t="s">
        <v>141</v>
      </c>
      <c r="D73" s="37">
        <v>620</v>
      </c>
      <c r="E73" s="37">
        <v>1035</v>
      </c>
      <c r="F73" s="37">
        <v>928.2</v>
      </c>
      <c r="G73" s="37">
        <f t="shared" si="2"/>
        <v>149.70967741935485</v>
      </c>
      <c r="H73" s="37">
        <f t="shared" si="1"/>
        <v>89.68115942028986</v>
      </c>
      <c r="I73" s="90" t="s">
        <v>261</v>
      </c>
      <c r="J73" s="38"/>
      <c r="K73" s="75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36" customFormat="1" ht="28.5" customHeight="1">
      <c r="A74" s="136" t="s">
        <v>143</v>
      </c>
      <c r="B74" s="137"/>
      <c r="C74" s="72"/>
      <c r="D74" s="18">
        <f>SUM(D75:D77)</f>
        <v>1000</v>
      </c>
      <c r="E74" s="18">
        <f>SUM(E75:E77)</f>
        <v>1142.2</v>
      </c>
      <c r="F74" s="18">
        <f>SUM(F75:F77)</f>
        <v>1142.2</v>
      </c>
      <c r="G74" s="18">
        <f t="shared" si="2"/>
        <v>114.22000000000001</v>
      </c>
      <c r="H74" s="18">
        <f t="shared" si="1"/>
        <v>100</v>
      </c>
      <c r="I74" s="106"/>
      <c r="J74" s="19"/>
      <c r="K74" s="77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1:56" ht="28.5" customHeight="1">
      <c r="A75" s="85">
        <v>63</v>
      </c>
      <c r="B75" s="15" t="s">
        <v>322</v>
      </c>
      <c r="C75" s="13" t="s">
        <v>149</v>
      </c>
      <c r="D75" s="37">
        <v>250</v>
      </c>
      <c r="E75" s="37"/>
      <c r="F75" s="37"/>
      <c r="G75" s="37"/>
      <c r="H75" s="37"/>
      <c r="I75" s="87" t="s">
        <v>262</v>
      </c>
      <c r="J75" s="38"/>
      <c r="K75" s="75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ht="37.5" customHeight="1">
      <c r="A76" s="85">
        <v>64</v>
      </c>
      <c r="B76" s="10" t="s">
        <v>144</v>
      </c>
      <c r="C76" s="13" t="s">
        <v>150</v>
      </c>
      <c r="D76" s="37">
        <v>650</v>
      </c>
      <c r="E76" s="37">
        <v>1142.2</v>
      </c>
      <c r="F76" s="37">
        <v>1142.2</v>
      </c>
      <c r="G76" s="37">
        <f t="shared" si="2"/>
        <v>175.72307692307695</v>
      </c>
      <c r="H76" s="37">
        <f aca="true" t="shared" si="3" ref="H76:H137">F76/E76*100</f>
        <v>100</v>
      </c>
      <c r="I76" s="90" t="s">
        <v>48</v>
      </c>
      <c r="J76" s="38"/>
      <c r="K76" s="75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ht="42.75" customHeight="1">
      <c r="A77" s="85">
        <v>65</v>
      </c>
      <c r="B77" s="10" t="s">
        <v>145</v>
      </c>
      <c r="C77" s="13" t="s">
        <v>151</v>
      </c>
      <c r="D77" s="37">
        <v>100</v>
      </c>
      <c r="E77" s="37">
        <v>0</v>
      </c>
      <c r="F77" s="37">
        <v>0</v>
      </c>
      <c r="G77" s="37"/>
      <c r="H77" s="37"/>
      <c r="I77" s="103" t="s">
        <v>167</v>
      </c>
      <c r="J77" s="38"/>
      <c r="K77" s="76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1:56" ht="28.5" customHeight="1">
      <c r="A78" s="136" t="s">
        <v>146</v>
      </c>
      <c r="B78" s="137"/>
      <c r="C78" s="17"/>
      <c r="D78" s="18">
        <f>D79</f>
        <v>100</v>
      </c>
      <c r="E78" s="18">
        <f>E79</f>
        <v>98</v>
      </c>
      <c r="F78" s="18">
        <f>F79</f>
        <v>0</v>
      </c>
      <c r="G78" s="37"/>
      <c r="H78" s="37"/>
      <c r="I78" s="106"/>
      <c r="J78" s="38"/>
      <c r="K78" s="76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1:56" ht="28.5" customHeight="1">
      <c r="A79" s="85">
        <v>66</v>
      </c>
      <c r="B79" s="10" t="s">
        <v>147</v>
      </c>
      <c r="C79" s="13" t="s">
        <v>148</v>
      </c>
      <c r="D79" s="37">
        <v>100</v>
      </c>
      <c r="E79" s="37">
        <v>98</v>
      </c>
      <c r="F79" s="37">
        <v>0</v>
      </c>
      <c r="G79" s="37"/>
      <c r="H79" s="37"/>
      <c r="I79" s="90"/>
      <c r="J79" s="38"/>
      <c r="K79" s="76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1:56" s="36" customFormat="1" ht="24" customHeight="1">
      <c r="A80" s="136" t="s">
        <v>133</v>
      </c>
      <c r="B80" s="137"/>
      <c r="C80" s="17"/>
      <c r="D80" s="18">
        <f>SUM(D81:D92)</f>
        <v>3798.2</v>
      </c>
      <c r="E80" s="18">
        <f>SUM(E81:E92)</f>
        <v>6280.4</v>
      </c>
      <c r="F80" s="18">
        <f>SUM(F81:F92)</f>
        <v>5788.8</v>
      </c>
      <c r="G80" s="18">
        <f t="shared" si="2"/>
        <v>152.40903585909115</v>
      </c>
      <c r="H80" s="18">
        <f t="shared" si="3"/>
        <v>92.17247309088594</v>
      </c>
      <c r="I80" s="106"/>
      <c r="J80" s="19"/>
      <c r="K80" s="76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1:10" s="39" customFormat="1" ht="60">
      <c r="A81" s="82">
        <v>67</v>
      </c>
      <c r="B81" s="10" t="s">
        <v>257</v>
      </c>
      <c r="C81" s="13" t="s">
        <v>291</v>
      </c>
      <c r="D81" s="37">
        <v>1100</v>
      </c>
      <c r="E81" s="37">
        <v>1050</v>
      </c>
      <c r="F81" s="37">
        <v>1021.5</v>
      </c>
      <c r="G81" s="37">
        <f t="shared" si="2"/>
        <v>92.86363636363636</v>
      </c>
      <c r="H81" s="37">
        <f t="shared" si="3"/>
        <v>97.28571428571429</v>
      </c>
      <c r="I81" s="90" t="s">
        <v>70</v>
      </c>
      <c r="J81" s="38"/>
    </row>
    <row r="82" spans="1:10" s="39" customFormat="1" ht="63" customHeight="1">
      <c r="A82" s="89">
        <v>68</v>
      </c>
      <c r="B82" s="78" t="s">
        <v>255</v>
      </c>
      <c r="C82" s="41" t="s">
        <v>293</v>
      </c>
      <c r="D82" s="46">
        <v>0</v>
      </c>
      <c r="E82" s="46">
        <v>500</v>
      </c>
      <c r="F82" s="46">
        <v>98.5</v>
      </c>
      <c r="G82" s="46"/>
      <c r="H82" s="46">
        <f t="shared" si="3"/>
        <v>19.7</v>
      </c>
      <c r="I82" s="110" t="s">
        <v>323</v>
      </c>
      <c r="J82" s="38"/>
    </row>
    <row r="83" spans="1:10" s="39" customFormat="1" ht="68.25" customHeight="1">
      <c r="A83" s="82">
        <v>69</v>
      </c>
      <c r="B83" s="78" t="s">
        <v>182</v>
      </c>
      <c r="C83" s="13" t="s">
        <v>293</v>
      </c>
      <c r="D83" s="37">
        <v>111.4</v>
      </c>
      <c r="E83" s="37">
        <v>299</v>
      </c>
      <c r="F83" s="37">
        <v>298.2</v>
      </c>
      <c r="G83" s="37">
        <f t="shared" si="2"/>
        <v>267.6840215439856</v>
      </c>
      <c r="H83" s="37">
        <f t="shared" si="3"/>
        <v>99.7324414715719</v>
      </c>
      <c r="I83" s="90" t="s">
        <v>168</v>
      </c>
      <c r="J83" s="38"/>
    </row>
    <row r="84" spans="1:10" s="39" customFormat="1" ht="42.75" customHeight="1">
      <c r="A84" s="82">
        <v>70</v>
      </c>
      <c r="B84" s="78" t="s">
        <v>183</v>
      </c>
      <c r="C84" s="41" t="s">
        <v>184</v>
      </c>
      <c r="D84" s="37"/>
      <c r="E84" s="37">
        <v>860</v>
      </c>
      <c r="F84" s="37">
        <v>860</v>
      </c>
      <c r="G84" s="37"/>
      <c r="H84" s="37">
        <f t="shared" si="3"/>
        <v>100</v>
      </c>
      <c r="I84" s="90" t="s">
        <v>169</v>
      </c>
      <c r="J84" s="38"/>
    </row>
    <row r="85" spans="1:10" s="39" customFormat="1" ht="25.5">
      <c r="A85" s="82">
        <v>71</v>
      </c>
      <c r="B85" s="11" t="s">
        <v>258</v>
      </c>
      <c r="C85" s="41" t="s">
        <v>292</v>
      </c>
      <c r="D85" s="37">
        <v>100</v>
      </c>
      <c r="E85" s="37">
        <v>0</v>
      </c>
      <c r="F85" s="37">
        <v>0</v>
      </c>
      <c r="G85" s="37"/>
      <c r="H85" s="37"/>
      <c r="I85" s="90" t="s">
        <v>72</v>
      </c>
      <c r="J85" s="42"/>
    </row>
    <row r="86" spans="1:10" s="39" customFormat="1" ht="52.5" customHeight="1">
      <c r="A86" s="82">
        <v>72</v>
      </c>
      <c r="B86" s="78" t="s">
        <v>182</v>
      </c>
      <c r="C86" s="41" t="s">
        <v>292</v>
      </c>
      <c r="D86" s="44">
        <v>49.3</v>
      </c>
      <c r="E86" s="44">
        <v>128.9</v>
      </c>
      <c r="F86" s="44">
        <v>128.9</v>
      </c>
      <c r="G86" s="37">
        <f t="shared" si="2"/>
        <v>261.4604462474645</v>
      </c>
      <c r="H86" s="37">
        <f t="shared" si="3"/>
        <v>100</v>
      </c>
      <c r="I86" s="90" t="s">
        <v>170</v>
      </c>
      <c r="J86" s="42"/>
    </row>
    <row r="87" spans="1:10" s="39" customFormat="1" ht="34.5" customHeight="1">
      <c r="A87" s="82">
        <v>73</v>
      </c>
      <c r="B87" s="80" t="s">
        <v>185</v>
      </c>
      <c r="C87" s="79" t="s">
        <v>186</v>
      </c>
      <c r="D87" s="44">
        <v>400</v>
      </c>
      <c r="E87" s="44">
        <v>420</v>
      </c>
      <c r="F87" s="44">
        <v>419.6</v>
      </c>
      <c r="G87" s="37">
        <f t="shared" si="2"/>
        <v>104.90000000000002</v>
      </c>
      <c r="H87" s="37">
        <f t="shared" si="3"/>
        <v>99.90476190476191</v>
      </c>
      <c r="I87" s="90" t="s">
        <v>47</v>
      </c>
      <c r="J87" s="42"/>
    </row>
    <row r="88" spans="1:10" s="39" customFormat="1" ht="29.25" customHeight="1">
      <c r="A88" s="82">
        <v>74</v>
      </c>
      <c r="B88" s="9" t="s">
        <v>324</v>
      </c>
      <c r="C88" s="14" t="s">
        <v>297</v>
      </c>
      <c r="D88" s="44">
        <v>0</v>
      </c>
      <c r="E88" s="44">
        <v>75</v>
      </c>
      <c r="F88" s="44">
        <v>67</v>
      </c>
      <c r="G88" s="37"/>
      <c r="H88" s="37">
        <f t="shared" si="3"/>
        <v>89.33333333333333</v>
      </c>
      <c r="I88" s="90" t="s">
        <v>71</v>
      </c>
      <c r="J88" s="38"/>
    </row>
    <row r="89" spans="1:10" s="39" customFormat="1" ht="27.75" customHeight="1">
      <c r="A89" s="82">
        <v>75</v>
      </c>
      <c r="B89" s="9" t="s">
        <v>182</v>
      </c>
      <c r="C89" s="14" t="s">
        <v>297</v>
      </c>
      <c r="D89" s="44">
        <v>64.5</v>
      </c>
      <c r="E89" s="44">
        <v>103</v>
      </c>
      <c r="F89" s="44">
        <v>100.4</v>
      </c>
      <c r="G89" s="37">
        <f t="shared" si="2"/>
        <v>155.6589147286822</v>
      </c>
      <c r="H89" s="37">
        <f t="shared" si="3"/>
        <v>97.47572815533981</v>
      </c>
      <c r="I89" s="90" t="s">
        <v>9</v>
      </c>
      <c r="J89" s="38"/>
    </row>
    <row r="90" spans="1:10" s="39" customFormat="1" ht="27.75" customHeight="1">
      <c r="A90" s="82">
        <v>76</v>
      </c>
      <c r="B90" s="78" t="s">
        <v>182</v>
      </c>
      <c r="C90" s="14" t="s">
        <v>187</v>
      </c>
      <c r="D90" s="44">
        <v>54.7</v>
      </c>
      <c r="E90" s="44">
        <v>135.6</v>
      </c>
      <c r="F90" s="44">
        <v>135.6</v>
      </c>
      <c r="G90" s="37">
        <f t="shared" si="2"/>
        <v>247.89762340036557</v>
      </c>
      <c r="H90" s="37">
        <f t="shared" si="3"/>
        <v>100</v>
      </c>
      <c r="I90" s="90" t="s">
        <v>9</v>
      </c>
      <c r="J90" s="38"/>
    </row>
    <row r="91" spans="1:10" s="39" customFormat="1" ht="27.75" customHeight="1">
      <c r="A91" s="82">
        <v>77</v>
      </c>
      <c r="B91" s="9" t="s">
        <v>182</v>
      </c>
      <c r="C91" s="13" t="s">
        <v>188</v>
      </c>
      <c r="D91" s="37">
        <v>28.3</v>
      </c>
      <c r="E91" s="37">
        <v>134.3</v>
      </c>
      <c r="F91" s="37">
        <v>134.3</v>
      </c>
      <c r="G91" s="37">
        <f t="shared" si="2"/>
        <v>474.5583038869258</v>
      </c>
      <c r="H91" s="37">
        <f t="shared" si="3"/>
        <v>100</v>
      </c>
      <c r="I91" s="90" t="s">
        <v>317</v>
      </c>
      <c r="J91" s="38"/>
    </row>
    <row r="92" spans="1:10" s="39" customFormat="1" ht="64.5" customHeight="1">
      <c r="A92" s="89">
        <v>78</v>
      </c>
      <c r="B92" s="78" t="s">
        <v>182</v>
      </c>
      <c r="C92" s="79" t="s">
        <v>10</v>
      </c>
      <c r="D92" s="130">
        <v>1890</v>
      </c>
      <c r="E92" s="130">
        <v>2574.6</v>
      </c>
      <c r="F92" s="130">
        <v>2524.8</v>
      </c>
      <c r="G92" s="46">
        <f t="shared" si="2"/>
        <v>133.5873015873016</v>
      </c>
      <c r="H92" s="46">
        <f t="shared" si="3"/>
        <v>98.0657189466325</v>
      </c>
      <c r="I92" s="110" t="s">
        <v>315</v>
      </c>
      <c r="J92" s="38"/>
    </row>
    <row r="93" spans="1:10" s="39" customFormat="1" ht="27.75" customHeight="1">
      <c r="A93" s="136" t="s">
        <v>189</v>
      </c>
      <c r="B93" s="137"/>
      <c r="C93" s="14"/>
      <c r="D93" s="73">
        <f>D94</f>
        <v>280</v>
      </c>
      <c r="E93" s="73">
        <f>SUM(E94:E96)</f>
        <v>685</v>
      </c>
      <c r="F93" s="73">
        <f>SUM(F94:F96)</f>
        <v>569.1</v>
      </c>
      <c r="G93" s="18">
        <f t="shared" si="2"/>
        <v>203.25000000000003</v>
      </c>
      <c r="H93" s="18">
        <f t="shared" si="3"/>
        <v>83.08029197080292</v>
      </c>
      <c r="I93" s="90"/>
      <c r="J93" s="38"/>
    </row>
    <row r="94" spans="1:56" ht="151.5" customHeight="1">
      <c r="A94" s="82">
        <v>79</v>
      </c>
      <c r="B94" s="12" t="s">
        <v>225</v>
      </c>
      <c r="C94" s="13" t="s">
        <v>273</v>
      </c>
      <c r="D94" s="37">
        <v>280</v>
      </c>
      <c r="E94" s="37">
        <v>480</v>
      </c>
      <c r="F94" s="37">
        <v>480</v>
      </c>
      <c r="G94" s="37">
        <f t="shared" si="2"/>
        <v>171.42857142857142</v>
      </c>
      <c r="H94" s="37">
        <f t="shared" si="3"/>
        <v>100</v>
      </c>
      <c r="I94" s="90" t="s">
        <v>73</v>
      </c>
      <c r="J94" s="38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1:56" ht="40.5" customHeight="1">
      <c r="A95" s="16">
        <v>80</v>
      </c>
      <c r="B95" s="12" t="s">
        <v>190</v>
      </c>
      <c r="C95" s="81" t="s">
        <v>191</v>
      </c>
      <c r="D95" s="44"/>
      <c r="E95" s="44">
        <v>150</v>
      </c>
      <c r="F95" s="44">
        <v>34.2</v>
      </c>
      <c r="G95" s="37"/>
      <c r="H95" s="37">
        <f t="shared" si="3"/>
        <v>22.8</v>
      </c>
      <c r="I95" s="113" t="s">
        <v>50</v>
      </c>
      <c r="J95" s="38"/>
      <c r="K95" s="111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1:56" ht="36" customHeight="1">
      <c r="A96" s="16">
        <v>81</v>
      </c>
      <c r="B96" s="12" t="s">
        <v>192</v>
      </c>
      <c r="C96" s="81" t="s">
        <v>193</v>
      </c>
      <c r="D96" s="44"/>
      <c r="E96" s="44">
        <v>55</v>
      </c>
      <c r="F96" s="44">
        <v>54.9</v>
      </c>
      <c r="G96" s="37"/>
      <c r="H96" s="37">
        <f t="shared" si="3"/>
        <v>99.81818181818181</v>
      </c>
      <c r="I96" s="103" t="s">
        <v>51</v>
      </c>
      <c r="J96" s="38"/>
      <c r="K96" s="112" t="s">
        <v>49</v>
      </c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1:56" ht="40.5" customHeight="1">
      <c r="A97" s="136" t="s">
        <v>195</v>
      </c>
      <c r="B97" s="137"/>
      <c r="C97" s="81"/>
      <c r="D97" s="73">
        <f>SUM(D98:D99)</f>
        <v>227</v>
      </c>
      <c r="E97" s="73">
        <f>SUM(E98:E99)</f>
        <v>610</v>
      </c>
      <c r="F97" s="73">
        <f>SUM(F98:F99)</f>
        <v>573.3</v>
      </c>
      <c r="G97" s="18">
        <f t="shared" si="2"/>
        <v>252.55506607929513</v>
      </c>
      <c r="H97" s="18">
        <f t="shared" si="3"/>
        <v>93.98360655737704</v>
      </c>
      <c r="I97" s="108"/>
      <c r="J97" s="38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1:56" ht="40.5" customHeight="1">
      <c r="A98" s="16">
        <v>82</v>
      </c>
      <c r="B98" s="12" t="s">
        <v>197</v>
      </c>
      <c r="C98" s="81" t="s">
        <v>198</v>
      </c>
      <c r="D98" s="44"/>
      <c r="E98" s="44">
        <v>400</v>
      </c>
      <c r="F98" s="44">
        <v>364</v>
      </c>
      <c r="G98" s="37"/>
      <c r="H98" s="37">
        <f t="shared" si="3"/>
        <v>91</v>
      </c>
      <c r="I98" s="108" t="s">
        <v>171</v>
      </c>
      <c r="J98" s="38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1:56" ht="52.5" customHeight="1">
      <c r="A99" s="82">
        <v>83</v>
      </c>
      <c r="B99" s="10" t="s">
        <v>200</v>
      </c>
      <c r="C99" s="81" t="s">
        <v>199</v>
      </c>
      <c r="D99" s="37">
        <v>227</v>
      </c>
      <c r="E99" s="37">
        <v>210</v>
      </c>
      <c r="F99" s="37">
        <v>209.3</v>
      </c>
      <c r="G99" s="37">
        <f t="shared" si="2"/>
        <v>92.20264317180617</v>
      </c>
      <c r="H99" s="37">
        <f t="shared" si="3"/>
        <v>99.66666666666667</v>
      </c>
      <c r="I99" s="90" t="s">
        <v>8</v>
      </c>
      <c r="J99" s="38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1:56" ht="40.5" customHeight="1">
      <c r="A100" s="138" t="s">
        <v>194</v>
      </c>
      <c r="B100" s="139"/>
      <c r="C100" s="70"/>
      <c r="D100" s="131">
        <f>D101</f>
        <v>0</v>
      </c>
      <c r="E100" s="131">
        <f>E101</f>
        <v>330</v>
      </c>
      <c r="F100" s="131">
        <f>F101</f>
        <v>322.3</v>
      </c>
      <c r="G100" s="98"/>
      <c r="H100" s="98">
        <f t="shared" si="3"/>
        <v>97.66666666666667</v>
      </c>
      <c r="I100" s="132"/>
      <c r="J100" s="38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1:56" ht="40.5" customHeight="1">
      <c r="A101" s="16">
        <v>84</v>
      </c>
      <c r="B101" s="12" t="s">
        <v>53</v>
      </c>
      <c r="C101" s="81" t="s">
        <v>196</v>
      </c>
      <c r="D101" s="44">
        <v>0</v>
      </c>
      <c r="E101" s="44">
        <v>330</v>
      </c>
      <c r="F101" s="44">
        <v>322.3</v>
      </c>
      <c r="G101" s="37"/>
      <c r="H101" s="37">
        <f t="shared" si="3"/>
        <v>97.66666666666667</v>
      </c>
      <c r="I101" s="113" t="s">
        <v>172</v>
      </c>
      <c r="J101" s="38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1:56" ht="40.5" customHeight="1">
      <c r="A102" s="136" t="s">
        <v>303</v>
      </c>
      <c r="B102" s="137"/>
      <c r="C102" s="83"/>
      <c r="D102" s="73">
        <f>SUM(D103:D105)</f>
        <v>171.5</v>
      </c>
      <c r="E102" s="73">
        <f>SUM(E103:E105)</f>
        <v>247.8</v>
      </c>
      <c r="F102" s="73">
        <f>SUM(F103:F105)</f>
        <v>246.8</v>
      </c>
      <c r="G102" s="18">
        <f t="shared" si="2"/>
        <v>143.9067055393586</v>
      </c>
      <c r="H102" s="18">
        <f t="shared" si="3"/>
        <v>99.59644874899112</v>
      </c>
      <c r="I102" s="108"/>
      <c r="J102" s="38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1:56" ht="33.75" customHeight="1">
      <c r="A103" s="16">
        <v>85</v>
      </c>
      <c r="B103" s="10" t="s">
        <v>0</v>
      </c>
      <c r="C103" s="81" t="s">
        <v>306</v>
      </c>
      <c r="D103" s="44"/>
      <c r="E103" s="44">
        <v>7</v>
      </c>
      <c r="F103" s="44">
        <v>7</v>
      </c>
      <c r="G103" s="37"/>
      <c r="H103" s="37">
        <f t="shared" si="3"/>
        <v>100</v>
      </c>
      <c r="I103" s="108" t="s">
        <v>319</v>
      </c>
      <c r="J103" s="38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1:56" ht="40.5" customHeight="1">
      <c r="A104" s="16">
        <v>86</v>
      </c>
      <c r="B104" s="10" t="s">
        <v>1</v>
      </c>
      <c r="C104" s="81" t="s">
        <v>305</v>
      </c>
      <c r="D104" s="44">
        <v>128.5</v>
      </c>
      <c r="E104" s="44">
        <v>195.5</v>
      </c>
      <c r="F104" s="44">
        <v>194.5</v>
      </c>
      <c r="G104" s="37">
        <f t="shared" si="2"/>
        <v>151.36186770428014</v>
      </c>
      <c r="H104" s="37">
        <f t="shared" si="3"/>
        <v>99.48849104859335</v>
      </c>
      <c r="I104" s="108" t="s">
        <v>318</v>
      </c>
      <c r="J104" s="38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1:56" ht="40.5" customHeight="1">
      <c r="A105" s="16">
        <v>87</v>
      </c>
      <c r="B105" s="10" t="s">
        <v>304</v>
      </c>
      <c r="C105" s="81" t="s">
        <v>307</v>
      </c>
      <c r="D105" s="44">
        <v>43</v>
      </c>
      <c r="E105" s="44">
        <v>45.3</v>
      </c>
      <c r="F105" s="44">
        <v>45.3</v>
      </c>
      <c r="G105" s="37">
        <f t="shared" si="2"/>
        <v>105.34883720930233</v>
      </c>
      <c r="H105" s="37">
        <f t="shared" si="3"/>
        <v>100</v>
      </c>
      <c r="I105" s="108" t="s">
        <v>316</v>
      </c>
      <c r="J105" s="38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1:56" s="36" customFormat="1" ht="34.5" customHeight="1">
      <c r="A106" s="88"/>
      <c r="B106" s="137" t="s">
        <v>137</v>
      </c>
      <c r="C106" s="137"/>
      <c r="D106" s="73">
        <f>SUM(D107:D128)</f>
        <v>8740</v>
      </c>
      <c r="E106" s="73">
        <f>SUM(E107:E129)</f>
        <v>8069.000000000001</v>
      </c>
      <c r="F106" s="73">
        <f>SUM(F107:F129)</f>
        <v>5658.1</v>
      </c>
      <c r="G106" s="18">
        <f t="shared" si="2"/>
        <v>64.73798627002289</v>
      </c>
      <c r="H106" s="18">
        <f t="shared" si="3"/>
        <v>70.12145247242533</v>
      </c>
      <c r="I106" s="109"/>
      <c r="J106" s="19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pans="1:10" ht="180">
      <c r="A107" s="82">
        <v>88</v>
      </c>
      <c r="B107" s="10" t="s">
        <v>250</v>
      </c>
      <c r="C107" s="13" t="s">
        <v>274</v>
      </c>
      <c r="D107" s="37">
        <v>3000</v>
      </c>
      <c r="E107" s="37">
        <v>2680</v>
      </c>
      <c r="F107" s="37">
        <f>1365.2+421.7-0.1</f>
        <v>1786.8000000000002</v>
      </c>
      <c r="G107" s="37">
        <f t="shared" si="2"/>
        <v>59.56</v>
      </c>
      <c r="H107" s="37">
        <f t="shared" si="3"/>
        <v>66.67164179104478</v>
      </c>
      <c r="I107" s="90" t="s">
        <v>74</v>
      </c>
      <c r="J107" s="38"/>
    </row>
    <row r="108" spans="1:10" ht="48">
      <c r="A108" s="89"/>
      <c r="B108" s="11"/>
      <c r="C108" s="41"/>
      <c r="D108" s="46"/>
      <c r="E108" s="46"/>
      <c r="F108" s="46"/>
      <c r="G108" s="46"/>
      <c r="H108" s="46"/>
      <c r="I108" s="110" t="s">
        <v>203</v>
      </c>
      <c r="J108" s="38"/>
    </row>
    <row r="109" spans="1:10" ht="85.5" customHeight="1">
      <c r="A109" s="82">
        <v>89</v>
      </c>
      <c r="B109" s="12" t="s">
        <v>216</v>
      </c>
      <c r="C109" s="13" t="s">
        <v>278</v>
      </c>
      <c r="D109" s="37">
        <v>500</v>
      </c>
      <c r="E109" s="37">
        <v>40</v>
      </c>
      <c r="F109" s="37">
        <f>35.1+2.1</f>
        <v>37.2</v>
      </c>
      <c r="G109" s="37">
        <f t="shared" si="2"/>
        <v>7.44</v>
      </c>
      <c r="H109" s="37">
        <f t="shared" si="3"/>
        <v>93</v>
      </c>
      <c r="I109" s="90" t="s">
        <v>268</v>
      </c>
      <c r="J109" s="38"/>
    </row>
    <row r="110" spans="1:10" s="39" customFormat="1" ht="60">
      <c r="A110" s="82">
        <v>90</v>
      </c>
      <c r="B110" s="12" t="s">
        <v>228</v>
      </c>
      <c r="C110" s="13" t="s">
        <v>285</v>
      </c>
      <c r="D110" s="37">
        <v>100</v>
      </c>
      <c r="E110" s="37">
        <v>0.5</v>
      </c>
      <c r="F110" s="37">
        <v>0.2</v>
      </c>
      <c r="G110" s="37">
        <f t="shared" si="2"/>
        <v>0.2</v>
      </c>
      <c r="H110" s="37">
        <f t="shared" si="3"/>
        <v>40</v>
      </c>
      <c r="I110" s="90" t="s">
        <v>75</v>
      </c>
      <c r="J110" s="38"/>
    </row>
    <row r="111" spans="1:10" s="39" customFormat="1" ht="120">
      <c r="A111" s="82">
        <v>91</v>
      </c>
      <c r="B111" s="10" t="s">
        <v>256</v>
      </c>
      <c r="C111" s="13" t="s">
        <v>286</v>
      </c>
      <c r="D111" s="37">
        <v>100</v>
      </c>
      <c r="E111" s="37">
        <v>600</v>
      </c>
      <c r="F111" s="37">
        <v>0</v>
      </c>
      <c r="G111" s="37"/>
      <c r="H111" s="37"/>
      <c r="I111" s="90" t="s">
        <v>2</v>
      </c>
      <c r="J111" s="38"/>
    </row>
    <row r="112" spans="1:10" s="39" customFormat="1" ht="36">
      <c r="A112" s="82">
        <v>92</v>
      </c>
      <c r="B112" s="9" t="s">
        <v>81</v>
      </c>
      <c r="C112" s="13" t="s">
        <v>274</v>
      </c>
      <c r="D112" s="37">
        <v>350</v>
      </c>
      <c r="E112" s="37">
        <v>454.8</v>
      </c>
      <c r="F112" s="37">
        <v>445.8</v>
      </c>
      <c r="G112" s="37">
        <f t="shared" si="2"/>
        <v>127.37142857142858</v>
      </c>
      <c r="H112" s="37">
        <f t="shared" si="3"/>
        <v>98.02110817941953</v>
      </c>
      <c r="I112" s="90" t="s">
        <v>76</v>
      </c>
      <c r="J112" s="38"/>
    </row>
    <row r="113" spans="1:10" s="39" customFormat="1" ht="48">
      <c r="A113" s="82">
        <v>93</v>
      </c>
      <c r="B113" s="9" t="s">
        <v>205</v>
      </c>
      <c r="C113" s="13" t="s">
        <v>274</v>
      </c>
      <c r="D113" s="37">
        <v>100</v>
      </c>
      <c r="E113" s="37">
        <v>14</v>
      </c>
      <c r="F113" s="37">
        <v>13.6</v>
      </c>
      <c r="G113" s="37">
        <f t="shared" si="2"/>
        <v>13.600000000000001</v>
      </c>
      <c r="H113" s="37">
        <f t="shared" si="3"/>
        <v>97.14285714285714</v>
      </c>
      <c r="I113" s="90" t="s">
        <v>3</v>
      </c>
      <c r="J113" s="38"/>
    </row>
    <row r="114" spans="1:10" s="39" customFormat="1" ht="60.75" customHeight="1">
      <c r="A114" s="82">
        <v>94</v>
      </c>
      <c r="B114" s="9" t="s">
        <v>232</v>
      </c>
      <c r="C114" s="13" t="s">
        <v>274</v>
      </c>
      <c r="D114" s="37">
        <v>50</v>
      </c>
      <c r="E114" s="37">
        <v>47.8</v>
      </c>
      <c r="F114" s="37">
        <v>3.8</v>
      </c>
      <c r="G114" s="37">
        <f t="shared" si="2"/>
        <v>7.6</v>
      </c>
      <c r="H114" s="37">
        <f t="shared" si="3"/>
        <v>7.949790794979079</v>
      </c>
      <c r="I114" s="90" t="s">
        <v>4</v>
      </c>
      <c r="J114" s="38"/>
    </row>
    <row r="115" spans="1:10" s="39" customFormat="1" ht="83.25" customHeight="1">
      <c r="A115" s="89">
        <v>95</v>
      </c>
      <c r="B115" s="78" t="s">
        <v>233</v>
      </c>
      <c r="C115" s="41" t="s">
        <v>274</v>
      </c>
      <c r="D115" s="46">
        <v>50</v>
      </c>
      <c r="E115" s="46">
        <v>0</v>
      </c>
      <c r="F115" s="46">
        <v>0</v>
      </c>
      <c r="G115" s="46"/>
      <c r="H115" s="46"/>
      <c r="I115" s="110" t="s">
        <v>77</v>
      </c>
      <c r="J115" s="38"/>
    </row>
    <row r="116" spans="1:10" s="39" customFormat="1" ht="59.25" customHeight="1">
      <c r="A116" s="82">
        <v>96</v>
      </c>
      <c r="B116" s="9" t="s">
        <v>135</v>
      </c>
      <c r="C116" s="13" t="s">
        <v>134</v>
      </c>
      <c r="D116" s="37">
        <v>800</v>
      </c>
      <c r="E116" s="37">
        <v>800</v>
      </c>
      <c r="F116" s="37">
        <v>800</v>
      </c>
      <c r="G116" s="37">
        <f t="shared" si="2"/>
        <v>100</v>
      </c>
      <c r="H116" s="37">
        <f t="shared" si="3"/>
        <v>100</v>
      </c>
      <c r="I116" s="90" t="s">
        <v>30</v>
      </c>
      <c r="J116" s="38"/>
    </row>
    <row r="117" spans="1:10" s="39" customFormat="1" ht="60">
      <c r="A117" s="82">
        <v>97</v>
      </c>
      <c r="B117" s="10" t="s">
        <v>234</v>
      </c>
      <c r="C117" s="13" t="s">
        <v>287</v>
      </c>
      <c r="D117" s="37">
        <v>500</v>
      </c>
      <c r="E117" s="37">
        <v>0</v>
      </c>
      <c r="F117" s="37">
        <v>0</v>
      </c>
      <c r="G117" s="37"/>
      <c r="H117" s="37"/>
      <c r="I117" s="90" t="s">
        <v>46</v>
      </c>
      <c r="J117" s="38"/>
    </row>
    <row r="118" spans="1:10" ht="42" customHeight="1">
      <c r="A118" s="82">
        <v>98</v>
      </c>
      <c r="B118" s="12" t="s">
        <v>229</v>
      </c>
      <c r="C118" s="13" t="s">
        <v>279</v>
      </c>
      <c r="D118" s="37">
        <v>100</v>
      </c>
      <c r="E118" s="37">
        <v>43</v>
      </c>
      <c r="F118" s="37">
        <v>42.6</v>
      </c>
      <c r="G118" s="37">
        <f t="shared" si="2"/>
        <v>42.6</v>
      </c>
      <c r="H118" s="37">
        <f t="shared" si="3"/>
        <v>99.06976744186046</v>
      </c>
      <c r="I118" s="90" t="s">
        <v>269</v>
      </c>
      <c r="J118" s="38"/>
    </row>
    <row r="119" spans="1:10" ht="53.25" customHeight="1">
      <c r="A119" s="82">
        <v>99</v>
      </c>
      <c r="B119" s="10" t="s">
        <v>136</v>
      </c>
      <c r="C119" s="13" t="s">
        <v>279</v>
      </c>
      <c r="D119" s="37">
        <v>440</v>
      </c>
      <c r="E119" s="37">
        <v>111.4</v>
      </c>
      <c r="F119" s="37">
        <v>111.2</v>
      </c>
      <c r="G119" s="37">
        <f t="shared" si="2"/>
        <v>25.272727272727273</v>
      </c>
      <c r="H119" s="37">
        <f t="shared" si="3"/>
        <v>99.82046678635548</v>
      </c>
      <c r="I119" s="90" t="s">
        <v>31</v>
      </c>
      <c r="J119" s="38"/>
    </row>
    <row r="120" spans="1:10" ht="64.5" customHeight="1">
      <c r="A120" s="82">
        <v>100</v>
      </c>
      <c r="B120" s="10" t="s">
        <v>5</v>
      </c>
      <c r="C120" s="13" t="s">
        <v>279</v>
      </c>
      <c r="D120" s="37">
        <v>200</v>
      </c>
      <c r="E120" s="37">
        <v>220.6</v>
      </c>
      <c r="F120" s="37">
        <v>220.4</v>
      </c>
      <c r="G120" s="37">
        <f t="shared" si="2"/>
        <v>110.2</v>
      </c>
      <c r="H120" s="37">
        <f t="shared" si="3"/>
        <v>99.90933816863101</v>
      </c>
      <c r="I120" s="90" t="s">
        <v>173</v>
      </c>
      <c r="J120" s="38"/>
    </row>
    <row r="121" spans="1:10" ht="30" customHeight="1">
      <c r="A121" s="82">
        <v>101</v>
      </c>
      <c r="B121" s="12" t="s">
        <v>44</v>
      </c>
      <c r="C121" s="13" t="s">
        <v>279</v>
      </c>
      <c r="D121" s="37"/>
      <c r="E121" s="37">
        <v>24.6</v>
      </c>
      <c r="F121" s="37">
        <v>0</v>
      </c>
      <c r="G121" s="37"/>
      <c r="H121" s="37"/>
      <c r="I121" s="90" t="s">
        <v>45</v>
      </c>
      <c r="J121" s="38"/>
    </row>
    <row r="122" spans="1:10" ht="43.5" customHeight="1">
      <c r="A122" s="82">
        <v>102</v>
      </c>
      <c r="B122" s="12" t="s">
        <v>211</v>
      </c>
      <c r="C122" s="13" t="s">
        <v>280</v>
      </c>
      <c r="D122" s="37">
        <v>200</v>
      </c>
      <c r="E122" s="37">
        <v>212.5</v>
      </c>
      <c r="F122" s="37">
        <f>129.4+6.2</f>
        <v>135.6</v>
      </c>
      <c r="G122" s="37">
        <f aca="true" t="shared" si="4" ref="G122:G148">F122/D122*100</f>
        <v>67.8</v>
      </c>
      <c r="H122" s="37">
        <f t="shared" si="3"/>
        <v>63.81176470588235</v>
      </c>
      <c r="I122" s="90" t="s">
        <v>237</v>
      </c>
      <c r="J122" s="38"/>
    </row>
    <row r="123" spans="1:10" ht="47.25" customHeight="1">
      <c r="A123" s="89">
        <v>103</v>
      </c>
      <c r="B123" s="129" t="s">
        <v>204</v>
      </c>
      <c r="C123" s="41" t="s">
        <v>281</v>
      </c>
      <c r="D123" s="46">
        <v>1000</v>
      </c>
      <c r="E123" s="46">
        <v>1350.2</v>
      </c>
      <c r="F123" s="46">
        <v>1212.8</v>
      </c>
      <c r="G123" s="46">
        <f t="shared" si="4"/>
        <v>121.27999999999999</v>
      </c>
      <c r="H123" s="46">
        <f t="shared" si="3"/>
        <v>89.82372981780476</v>
      </c>
      <c r="I123" s="110" t="s">
        <v>238</v>
      </c>
      <c r="J123" s="38"/>
    </row>
    <row r="124" spans="1:10" ht="36">
      <c r="A124" s="82">
        <v>104</v>
      </c>
      <c r="B124" s="12" t="s">
        <v>240</v>
      </c>
      <c r="C124" s="13" t="s">
        <v>280</v>
      </c>
      <c r="D124" s="37">
        <v>50</v>
      </c>
      <c r="E124" s="37">
        <v>0</v>
      </c>
      <c r="F124" s="37">
        <v>0</v>
      </c>
      <c r="G124" s="37"/>
      <c r="H124" s="37"/>
      <c r="I124" s="90" t="s">
        <v>6</v>
      </c>
      <c r="J124" s="38"/>
    </row>
    <row r="125" spans="1:10" s="39" customFormat="1" ht="96">
      <c r="A125" s="82">
        <v>105</v>
      </c>
      <c r="B125" s="10" t="s">
        <v>235</v>
      </c>
      <c r="C125" s="13" t="s">
        <v>282</v>
      </c>
      <c r="D125" s="37">
        <v>50</v>
      </c>
      <c r="E125" s="37">
        <v>32</v>
      </c>
      <c r="F125" s="37">
        <v>29.8</v>
      </c>
      <c r="G125" s="37">
        <f t="shared" si="4"/>
        <v>59.599999999999994</v>
      </c>
      <c r="H125" s="37">
        <f t="shared" si="3"/>
        <v>93.125</v>
      </c>
      <c r="I125" s="90" t="s">
        <v>174</v>
      </c>
      <c r="J125" s="38"/>
    </row>
    <row r="126" spans="1:10" s="39" customFormat="1" ht="120">
      <c r="A126" s="82">
        <v>106</v>
      </c>
      <c r="B126" s="12" t="s">
        <v>239</v>
      </c>
      <c r="C126" s="13" t="s">
        <v>280</v>
      </c>
      <c r="D126" s="37">
        <v>100</v>
      </c>
      <c r="E126" s="37">
        <v>200</v>
      </c>
      <c r="F126" s="37">
        <v>197.4</v>
      </c>
      <c r="G126" s="37">
        <f t="shared" si="4"/>
        <v>197.4</v>
      </c>
      <c r="H126" s="37">
        <f t="shared" si="3"/>
        <v>98.7</v>
      </c>
      <c r="I126" s="90" t="s">
        <v>175</v>
      </c>
      <c r="J126" s="38"/>
    </row>
    <row r="127" spans="1:10" s="39" customFormat="1" ht="90.75" customHeight="1">
      <c r="A127" s="82">
        <v>107</v>
      </c>
      <c r="B127" s="10" t="s">
        <v>245</v>
      </c>
      <c r="C127" s="13" t="s">
        <v>280</v>
      </c>
      <c r="D127" s="37">
        <v>1000</v>
      </c>
      <c r="E127" s="37">
        <v>1212.9</v>
      </c>
      <c r="F127" s="37">
        <v>612.3</v>
      </c>
      <c r="G127" s="37">
        <f t="shared" si="4"/>
        <v>61.23</v>
      </c>
      <c r="H127" s="37">
        <f t="shared" si="3"/>
        <v>50.482315112540185</v>
      </c>
      <c r="I127" s="90" t="s">
        <v>78</v>
      </c>
      <c r="J127" s="38"/>
    </row>
    <row r="128" spans="1:10" s="39" customFormat="1" ht="126.75" customHeight="1">
      <c r="A128" s="89">
        <v>108</v>
      </c>
      <c r="B128" s="129" t="s">
        <v>222</v>
      </c>
      <c r="C128" s="41" t="s">
        <v>280</v>
      </c>
      <c r="D128" s="46">
        <v>50</v>
      </c>
      <c r="E128" s="46">
        <v>16</v>
      </c>
      <c r="F128" s="46">
        <v>0</v>
      </c>
      <c r="G128" s="46"/>
      <c r="H128" s="46"/>
      <c r="I128" s="110" t="s">
        <v>79</v>
      </c>
      <c r="J128" s="42"/>
    </row>
    <row r="129" spans="1:10" s="39" customFormat="1" ht="44.25" customHeight="1">
      <c r="A129" s="16">
        <v>109</v>
      </c>
      <c r="B129" s="45" t="s">
        <v>138</v>
      </c>
      <c r="C129" s="13" t="s">
        <v>280</v>
      </c>
      <c r="D129" s="44"/>
      <c r="E129" s="44">
        <v>8.7</v>
      </c>
      <c r="F129" s="44">
        <v>8.6</v>
      </c>
      <c r="G129" s="37"/>
      <c r="H129" s="37">
        <f t="shared" si="3"/>
        <v>98.85057471264368</v>
      </c>
      <c r="I129" s="108" t="s">
        <v>43</v>
      </c>
      <c r="J129" s="42"/>
    </row>
    <row r="130" spans="1:10" s="20" customFormat="1" ht="33" customHeight="1">
      <c r="A130" s="136" t="s">
        <v>139</v>
      </c>
      <c r="B130" s="149"/>
      <c r="C130" s="74"/>
      <c r="D130" s="73">
        <f>D131+D135+D136+D137</f>
        <v>6320</v>
      </c>
      <c r="E130" s="73">
        <f>E131+E135+E136+E137</f>
        <v>6654.6</v>
      </c>
      <c r="F130" s="73">
        <f>F131+F135+F136+F137</f>
        <v>6601.099999999999</v>
      </c>
      <c r="G130" s="18">
        <f t="shared" si="4"/>
        <v>104.44778481012658</v>
      </c>
      <c r="H130" s="18">
        <f t="shared" si="3"/>
        <v>99.19604484116249</v>
      </c>
      <c r="I130" s="109"/>
      <c r="J130" s="19"/>
    </row>
    <row r="131" spans="1:10" s="39" customFormat="1" ht="12.75">
      <c r="A131" s="16">
        <v>110</v>
      </c>
      <c r="B131" s="48" t="s">
        <v>214</v>
      </c>
      <c r="C131" s="49">
        <v>92106</v>
      </c>
      <c r="D131" s="40">
        <f>SUM(D132:D134)</f>
        <v>6000</v>
      </c>
      <c r="E131" s="40">
        <f>SUM(E132:E134)</f>
        <v>5731.6</v>
      </c>
      <c r="F131" s="40">
        <f>SUM(F132:F134)</f>
        <v>5687</v>
      </c>
      <c r="G131" s="40">
        <f t="shared" si="4"/>
        <v>94.78333333333333</v>
      </c>
      <c r="H131" s="40">
        <f t="shared" si="3"/>
        <v>99.221857770954</v>
      </c>
      <c r="I131" s="140" t="s">
        <v>201</v>
      </c>
      <c r="J131" s="38"/>
    </row>
    <row r="132" spans="1:10" s="39" customFormat="1" ht="24" customHeight="1">
      <c r="A132" s="152"/>
      <c r="B132" s="133" t="s">
        <v>158</v>
      </c>
      <c r="C132" s="50" t="s">
        <v>223</v>
      </c>
      <c r="D132" s="51">
        <v>1346.5</v>
      </c>
      <c r="E132" s="51">
        <f>1077.1</f>
        <v>1077.1</v>
      </c>
      <c r="F132" s="51">
        <f>1032.6</f>
        <v>1032.6</v>
      </c>
      <c r="G132" s="51">
        <f t="shared" si="4"/>
        <v>76.68770887486073</v>
      </c>
      <c r="H132" s="51">
        <f t="shared" si="3"/>
        <v>95.86853588339058</v>
      </c>
      <c r="I132" s="141"/>
      <c r="J132" s="38"/>
    </row>
    <row r="133" spans="1:10" s="39" customFormat="1" ht="27.75" customHeight="1">
      <c r="A133" s="152"/>
      <c r="B133" s="1" t="s">
        <v>218</v>
      </c>
      <c r="C133" s="50" t="s">
        <v>220</v>
      </c>
      <c r="D133" s="51">
        <v>2691.8</v>
      </c>
      <c r="E133" s="51">
        <v>2692.5</v>
      </c>
      <c r="F133" s="51">
        <v>2692.5</v>
      </c>
      <c r="G133" s="51">
        <f t="shared" si="4"/>
        <v>100.02600490378184</v>
      </c>
      <c r="H133" s="51">
        <f t="shared" si="3"/>
        <v>100</v>
      </c>
      <c r="I133" s="141"/>
      <c r="J133" s="38"/>
    </row>
    <row r="134" spans="1:10" s="39" customFormat="1" ht="28.5" customHeight="1">
      <c r="A134" s="153"/>
      <c r="B134" s="2" t="s">
        <v>219</v>
      </c>
      <c r="C134" s="52" t="s">
        <v>221</v>
      </c>
      <c r="D134" s="53">
        <v>1961.7</v>
      </c>
      <c r="E134" s="53">
        <v>1962</v>
      </c>
      <c r="F134" s="53">
        <v>1961.9</v>
      </c>
      <c r="G134" s="53">
        <f t="shared" si="4"/>
        <v>100.01019523882346</v>
      </c>
      <c r="H134" s="53">
        <f t="shared" si="3"/>
        <v>99.99490316004078</v>
      </c>
      <c r="I134" s="142"/>
      <c r="J134" s="38"/>
    </row>
    <row r="135" spans="1:10" s="39" customFormat="1" ht="72">
      <c r="A135" s="82">
        <v>111</v>
      </c>
      <c r="B135" s="12" t="s">
        <v>244</v>
      </c>
      <c r="C135" s="13" t="s">
        <v>294</v>
      </c>
      <c r="D135" s="37">
        <v>100</v>
      </c>
      <c r="E135" s="37">
        <v>10</v>
      </c>
      <c r="F135" s="37">
        <v>3.2</v>
      </c>
      <c r="G135" s="37">
        <f t="shared" si="4"/>
        <v>3.2</v>
      </c>
      <c r="H135" s="37">
        <f t="shared" si="3"/>
        <v>32</v>
      </c>
      <c r="I135" s="90" t="s">
        <v>80</v>
      </c>
      <c r="J135" s="38"/>
    </row>
    <row r="136" spans="1:10" s="39" customFormat="1" ht="73.5">
      <c r="A136" s="82">
        <v>112</v>
      </c>
      <c r="B136" s="12" t="s">
        <v>246</v>
      </c>
      <c r="C136" s="13" t="s">
        <v>283</v>
      </c>
      <c r="D136" s="37">
        <v>220</v>
      </c>
      <c r="E136" s="37">
        <v>530</v>
      </c>
      <c r="F136" s="37">
        <v>527.9</v>
      </c>
      <c r="G136" s="37">
        <f t="shared" si="4"/>
        <v>239.95454545454544</v>
      </c>
      <c r="H136" s="37">
        <f t="shared" si="3"/>
        <v>99.60377358490565</v>
      </c>
      <c r="I136" s="90" t="s">
        <v>41</v>
      </c>
      <c r="J136" s="38"/>
    </row>
    <row r="137" spans="1:10" s="39" customFormat="1" ht="60.75" customHeight="1">
      <c r="A137" s="89">
        <v>113</v>
      </c>
      <c r="B137" s="129" t="s">
        <v>308</v>
      </c>
      <c r="C137" s="41" t="s">
        <v>52</v>
      </c>
      <c r="D137" s="46"/>
      <c r="E137" s="46">
        <v>383</v>
      </c>
      <c r="F137" s="46">
        <v>383</v>
      </c>
      <c r="G137" s="46"/>
      <c r="H137" s="46">
        <f t="shared" si="3"/>
        <v>100</v>
      </c>
      <c r="I137" s="110" t="s">
        <v>157</v>
      </c>
      <c r="J137" s="38"/>
    </row>
    <row r="138" spans="1:10" s="39" customFormat="1" ht="60.75" customHeight="1">
      <c r="A138" s="136" t="s">
        <v>309</v>
      </c>
      <c r="B138" s="149"/>
      <c r="C138" s="13"/>
      <c r="D138" s="18">
        <f>SUM(D139:D143)</f>
        <v>1150</v>
      </c>
      <c r="E138" s="18">
        <f>SUM(E139:E143)</f>
        <v>3900</v>
      </c>
      <c r="F138" s="18">
        <f>SUM(F139:F143)</f>
        <v>3347.7000000000003</v>
      </c>
      <c r="G138" s="18">
        <f t="shared" si="4"/>
        <v>291.104347826087</v>
      </c>
      <c r="H138" s="18">
        <f aca="true" t="shared" si="5" ref="H138:H148">F138/E138*100</f>
        <v>85.83846153846154</v>
      </c>
      <c r="I138" s="90"/>
      <c r="J138" s="38"/>
    </row>
    <row r="139" spans="1:10" ht="111">
      <c r="A139" s="82">
        <v>114</v>
      </c>
      <c r="B139" s="12" t="s">
        <v>253</v>
      </c>
      <c r="C139" s="13" t="s">
        <v>284</v>
      </c>
      <c r="D139" s="37">
        <v>1000</v>
      </c>
      <c r="E139" s="37">
        <v>980</v>
      </c>
      <c r="F139" s="37">
        <f>735.1+22+95+56.1+25.2</f>
        <v>933.4000000000001</v>
      </c>
      <c r="G139" s="37">
        <f t="shared" si="4"/>
        <v>93.34000000000002</v>
      </c>
      <c r="H139" s="37">
        <f t="shared" si="5"/>
        <v>95.24489795918369</v>
      </c>
      <c r="I139" s="90" t="s">
        <v>42</v>
      </c>
      <c r="J139" s="38"/>
    </row>
    <row r="140" spans="1:10" s="39" customFormat="1" ht="42" customHeight="1">
      <c r="A140" s="82">
        <v>115</v>
      </c>
      <c r="B140" s="12" t="s">
        <v>236</v>
      </c>
      <c r="C140" s="13" t="s">
        <v>288</v>
      </c>
      <c r="D140" s="37">
        <v>50</v>
      </c>
      <c r="E140" s="37">
        <v>0</v>
      </c>
      <c r="F140" s="37">
        <v>0</v>
      </c>
      <c r="G140" s="37"/>
      <c r="H140" s="37"/>
      <c r="I140" s="90" t="s">
        <v>241</v>
      </c>
      <c r="J140" s="38"/>
    </row>
    <row r="141" spans="1:10" s="39" customFormat="1" ht="114" customHeight="1">
      <c r="A141" s="82">
        <v>116</v>
      </c>
      <c r="B141" s="12" t="s">
        <v>266</v>
      </c>
      <c r="C141" s="13" t="s">
        <v>295</v>
      </c>
      <c r="D141" s="37">
        <v>100</v>
      </c>
      <c r="E141" s="37">
        <v>0</v>
      </c>
      <c r="F141" s="37">
        <v>0</v>
      </c>
      <c r="G141" s="37"/>
      <c r="H141" s="37"/>
      <c r="I141" s="90" t="s">
        <v>54</v>
      </c>
      <c r="J141" s="38"/>
    </row>
    <row r="142" spans="1:10" s="39" customFormat="1" ht="126" customHeight="1">
      <c r="A142" s="82">
        <v>117</v>
      </c>
      <c r="B142" s="9" t="s">
        <v>259</v>
      </c>
      <c r="C142" s="13" t="s">
        <v>288</v>
      </c>
      <c r="D142" s="37">
        <v>0</v>
      </c>
      <c r="E142" s="37">
        <v>1450</v>
      </c>
      <c r="F142" s="37">
        <v>1265.9</v>
      </c>
      <c r="G142" s="37"/>
      <c r="H142" s="37">
        <f t="shared" si="5"/>
        <v>87.30344827586207</v>
      </c>
      <c r="I142" s="90" t="s">
        <v>56</v>
      </c>
      <c r="J142" s="38"/>
    </row>
    <row r="143" spans="1:10" s="39" customFormat="1" ht="122.25" customHeight="1" thickBot="1">
      <c r="A143" s="16">
        <v>118</v>
      </c>
      <c r="B143" s="43" t="s">
        <v>265</v>
      </c>
      <c r="C143" s="14" t="s">
        <v>284</v>
      </c>
      <c r="D143" s="44">
        <v>0</v>
      </c>
      <c r="E143" s="44">
        <v>1470</v>
      </c>
      <c r="F143" s="44">
        <v>1148.4</v>
      </c>
      <c r="G143" s="44"/>
      <c r="H143" s="44">
        <f t="shared" si="5"/>
        <v>78.12244897959184</v>
      </c>
      <c r="I143" s="108" t="s">
        <v>55</v>
      </c>
      <c r="J143" s="38"/>
    </row>
    <row r="144" spans="1:10" s="55" customFormat="1" ht="27.75" customHeight="1" thickBot="1" thickTop="1">
      <c r="A144" s="117" t="s">
        <v>209</v>
      </c>
      <c r="B144" s="118" t="s">
        <v>156</v>
      </c>
      <c r="C144" s="126"/>
      <c r="D144" s="119">
        <f>D7+D9+D66+D70+D72+D74+D78+D80+D93+D97+D100+D102+D106+D130+D138</f>
        <v>59960.7</v>
      </c>
      <c r="E144" s="119">
        <f>E7+E9+E66+E70+E72+E74+E78+E80+E93+E97+E100+E102+E106+E130+E138</f>
        <v>68774.70000000001</v>
      </c>
      <c r="F144" s="119">
        <f>F7+F9+F66+F70+F72+F74+F78+F80+F93+F97+F100+F102+F106+F130+F138</f>
        <v>59588.00000000001</v>
      </c>
      <c r="G144" s="120">
        <f t="shared" si="4"/>
        <v>99.37842620249599</v>
      </c>
      <c r="H144" s="120">
        <f t="shared" si="5"/>
        <v>86.64232632058008</v>
      </c>
      <c r="I144" s="121"/>
      <c r="J144" s="54"/>
    </row>
    <row r="145" spans="1:10" s="55" customFormat="1" ht="21.75" customHeight="1" thickBot="1" thickTop="1">
      <c r="A145" s="122" t="s">
        <v>212</v>
      </c>
      <c r="B145" s="118" t="s">
        <v>82</v>
      </c>
      <c r="C145" s="127"/>
      <c r="D145" s="119">
        <v>3007.2</v>
      </c>
      <c r="E145" s="119">
        <v>3032.2</v>
      </c>
      <c r="F145" s="119">
        <v>2330.3</v>
      </c>
      <c r="G145" s="120">
        <f t="shared" si="4"/>
        <v>77.4906890130354</v>
      </c>
      <c r="H145" s="120">
        <f t="shared" si="5"/>
        <v>76.85179077897237</v>
      </c>
      <c r="I145" s="121" t="s">
        <v>153</v>
      </c>
      <c r="J145" s="54"/>
    </row>
    <row r="146" spans="1:9" s="55" customFormat="1" ht="24" customHeight="1" thickBot="1" thickTop="1">
      <c r="A146" s="122" t="s">
        <v>83</v>
      </c>
      <c r="B146" s="118" t="s">
        <v>84</v>
      </c>
      <c r="C146" s="127"/>
      <c r="D146" s="119">
        <v>7200</v>
      </c>
      <c r="E146" s="119">
        <v>8396.8</v>
      </c>
      <c r="F146" s="119">
        <v>2796.8</v>
      </c>
      <c r="G146" s="120">
        <f t="shared" si="4"/>
        <v>38.84444444444445</v>
      </c>
      <c r="H146" s="120">
        <f t="shared" si="5"/>
        <v>33.3079268292683</v>
      </c>
      <c r="I146" s="121" t="s">
        <v>155</v>
      </c>
    </row>
    <row r="147" spans="1:9" s="56" customFormat="1" ht="21" customHeight="1" thickBot="1" thickTop="1">
      <c r="A147" s="123" t="s">
        <v>85</v>
      </c>
      <c r="B147" s="124" t="s">
        <v>86</v>
      </c>
      <c r="C147" s="128"/>
      <c r="D147" s="125">
        <v>5999.9</v>
      </c>
      <c r="E147" s="125">
        <v>7615.3</v>
      </c>
      <c r="F147" s="125">
        <v>7296.1</v>
      </c>
      <c r="G147" s="120">
        <f t="shared" si="4"/>
        <v>121.60369339488992</v>
      </c>
      <c r="H147" s="120">
        <f t="shared" si="5"/>
        <v>95.8084382755768</v>
      </c>
      <c r="I147" s="121" t="s">
        <v>154</v>
      </c>
    </row>
    <row r="148" spans="1:9" s="57" customFormat="1" ht="27.75" customHeight="1" thickBot="1" thickTop="1">
      <c r="A148" s="146" t="s">
        <v>87</v>
      </c>
      <c r="B148" s="147"/>
      <c r="C148" s="148"/>
      <c r="D148" s="91">
        <f>SUM(D144:D147)</f>
        <v>76167.79999999999</v>
      </c>
      <c r="E148" s="91">
        <f>SUM(E144:E147)</f>
        <v>87819.00000000001</v>
      </c>
      <c r="F148" s="91">
        <f>SUM(F144:F147)</f>
        <v>72011.20000000001</v>
      </c>
      <c r="G148" s="92">
        <f t="shared" si="4"/>
        <v>94.54283831225271</v>
      </c>
      <c r="H148" s="92">
        <f t="shared" si="5"/>
        <v>81.99956729181612</v>
      </c>
      <c r="I148" s="116"/>
    </row>
    <row r="149" ht="27.75" customHeight="1">
      <c r="C149" s="58"/>
    </row>
    <row r="150" ht="15.75">
      <c r="C150" s="58"/>
    </row>
    <row r="151" ht="15.75">
      <c r="C151" s="58"/>
    </row>
    <row r="152" ht="15.75">
      <c r="C152" s="58"/>
    </row>
    <row r="153" ht="15.75">
      <c r="C153" s="58"/>
    </row>
    <row r="154" ht="15.75">
      <c r="C154" s="58"/>
    </row>
    <row r="155" ht="15.75">
      <c r="C155" s="58"/>
    </row>
    <row r="156" ht="15.75">
      <c r="C156" s="58"/>
    </row>
    <row r="157" ht="15.75">
      <c r="C157" s="58"/>
    </row>
    <row r="158" ht="15.75">
      <c r="C158" s="58"/>
    </row>
    <row r="159" spans="1:50" s="60" customFormat="1" ht="15.75">
      <c r="A159" s="3"/>
      <c r="B159" s="26"/>
      <c r="C159" s="26"/>
      <c r="D159" s="26"/>
      <c r="E159" s="59"/>
      <c r="F159" s="26"/>
      <c r="G159" s="26"/>
      <c r="H159" s="4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</row>
    <row r="160" spans="1:9" ht="24.75" customHeight="1">
      <c r="A160" s="143"/>
      <c r="B160" s="144"/>
      <c r="C160" s="144"/>
      <c r="D160" s="145"/>
      <c r="E160" s="62"/>
      <c r="F160" s="26"/>
      <c r="G160" s="26"/>
      <c r="H160" s="4"/>
      <c r="I160" s="26"/>
    </row>
    <row r="161" spans="1:9" ht="15.75">
      <c r="A161" s="150" t="s">
        <v>213</v>
      </c>
      <c r="B161" s="151"/>
      <c r="C161" s="151"/>
      <c r="D161" s="151"/>
      <c r="E161" s="38"/>
      <c r="F161" s="26"/>
      <c r="G161" s="26"/>
      <c r="H161" s="4"/>
      <c r="I161" s="26"/>
    </row>
    <row r="162" spans="1:9" ht="15.75">
      <c r="A162" s="3"/>
      <c r="B162" s="63"/>
      <c r="C162" s="64"/>
      <c r="D162" s="63"/>
      <c r="E162" s="63"/>
      <c r="F162" s="63"/>
      <c r="G162" s="63"/>
      <c r="H162" s="65"/>
      <c r="I162" s="66"/>
    </row>
    <row r="163" spans="1:9" ht="15.75">
      <c r="A163" s="66"/>
      <c r="B163" s="63"/>
      <c r="C163" s="64"/>
      <c r="D163" s="63"/>
      <c r="E163" s="63"/>
      <c r="F163" s="63"/>
      <c r="G163" s="63"/>
      <c r="H163" s="65"/>
      <c r="I163" s="66"/>
    </row>
    <row r="164" spans="1:9" ht="15.75">
      <c r="A164" s="66"/>
      <c r="B164" s="63"/>
      <c r="C164" s="64"/>
      <c r="D164" s="63"/>
      <c r="E164" s="63"/>
      <c r="F164" s="63"/>
      <c r="G164" s="63"/>
      <c r="H164" s="65"/>
      <c r="I164" s="66"/>
    </row>
    <row r="165" spans="1:22" ht="15.75">
      <c r="A165" s="66"/>
      <c r="B165" s="63"/>
      <c r="C165" s="64"/>
      <c r="D165" s="67"/>
      <c r="E165" s="67"/>
      <c r="F165" s="67"/>
      <c r="G165" s="67"/>
      <c r="H165" s="68"/>
      <c r="I165" s="61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1:56" ht="15.75">
      <c r="A166" s="66"/>
      <c r="B166" s="63"/>
      <c r="C166" s="64"/>
      <c r="D166" s="63"/>
      <c r="E166" s="63"/>
      <c r="F166" s="63"/>
      <c r="G166" s="63"/>
      <c r="H166" s="65"/>
      <c r="I166" s="66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</row>
    <row r="167" spans="1:9" s="69" customFormat="1" ht="15.75">
      <c r="A167" s="66"/>
      <c r="B167" s="63"/>
      <c r="C167" s="64"/>
      <c r="D167" s="63"/>
      <c r="E167" s="63"/>
      <c r="F167" s="63"/>
      <c r="G167" s="63"/>
      <c r="H167" s="65"/>
      <c r="I167" s="66"/>
    </row>
    <row r="168" spans="1:9" s="69" customFormat="1" ht="15.75">
      <c r="A168" s="66"/>
      <c r="B168" s="63"/>
      <c r="C168" s="64"/>
      <c r="D168" s="63"/>
      <c r="E168" s="63"/>
      <c r="F168" s="63"/>
      <c r="G168" s="63"/>
      <c r="H168" s="65"/>
      <c r="I168" s="66"/>
    </row>
    <row r="169" spans="1:9" s="69" customFormat="1" ht="15.75">
      <c r="A169" s="66"/>
      <c r="B169" s="63"/>
      <c r="C169" s="64"/>
      <c r="D169" s="63"/>
      <c r="E169" s="63"/>
      <c r="F169" s="63"/>
      <c r="G169" s="63"/>
      <c r="H169" s="65"/>
      <c r="I169" s="66"/>
    </row>
    <row r="170" spans="1:9" s="69" customFormat="1" ht="15.75">
      <c r="A170" s="66"/>
      <c r="B170" s="63"/>
      <c r="C170" s="64"/>
      <c r="D170" s="63"/>
      <c r="E170" s="63"/>
      <c r="F170" s="63"/>
      <c r="G170" s="63"/>
      <c r="H170" s="65"/>
      <c r="I170" s="66"/>
    </row>
    <row r="171" spans="1:9" s="69" customFormat="1" ht="15.75">
      <c r="A171" s="66"/>
      <c r="B171" s="39"/>
      <c r="C171" s="64"/>
      <c r="D171" s="26"/>
      <c r="E171" s="26"/>
      <c r="F171" s="26"/>
      <c r="G171" s="26"/>
      <c r="H171" s="4"/>
      <c r="I171" s="3"/>
    </row>
    <row r="172" spans="1:9" s="69" customFormat="1" ht="15.75">
      <c r="A172" s="3"/>
      <c r="B172" s="39"/>
      <c r="C172" s="64"/>
      <c r="D172" s="26"/>
      <c r="E172" s="26"/>
      <c r="F172" s="26"/>
      <c r="G172" s="26"/>
      <c r="H172" s="4"/>
      <c r="I172" s="3"/>
    </row>
    <row r="173" spans="1:9" s="69" customFormat="1" ht="15.75">
      <c r="A173" s="3"/>
      <c r="B173" s="39"/>
      <c r="C173" s="64"/>
      <c r="D173" s="26"/>
      <c r="E173" s="26"/>
      <c r="F173" s="26"/>
      <c r="G173" s="26"/>
      <c r="H173" s="4"/>
      <c r="I173" s="3"/>
    </row>
    <row r="174" spans="1:22" s="69" customFormat="1" ht="15.75">
      <c r="A174" s="3"/>
      <c r="B174" s="39"/>
      <c r="C174" s="64"/>
      <c r="D174" s="26"/>
      <c r="E174" s="26"/>
      <c r="F174" s="26"/>
      <c r="G174" s="26"/>
      <c r="H174" s="4"/>
      <c r="I174" s="3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56" s="69" customFormat="1" ht="15.75">
      <c r="A175" s="3"/>
      <c r="B175" s="39"/>
      <c r="C175" s="64"/>
      <c r="D175" s="26"/>
      <c r="E175" s="26"/>
      <c r="F175" s="26"/>
      <c r="G175" s="26"/>
      <c r="H175" s="4"/>
      <c r="I175" s="3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1:8" ht="15.75">
      <c r="A176" s="3"/>
      <c r="B176" s="39"/>
      <c r="C176" s="64"/>
      <c r="D176" s="26"/>
      <c r="E176" s="26"/>
      <c r="F176" s="26"/>
      <c r="G176" s="26"/>
      <c r="H176" s="4"/>
    </row>
    <row r="177" spans="1:8" ht="15.75">
      <c r="A177" s="3"/>
      <c r="B177" s="39"/>
      <c r="C177" s="64"/>
      <c r="D177" s="26"/>
      <c r="E177" s="26"/>
      <c r="F177" s="26"/>
      <c r="G177" s="26"/>
      <c r="H177" s="4"/>
    </row>
    <row r="178" spans="1:8" ht="15.75">
      <c r="A178" s="3"/>
      <c r="B178" s="39"/>
      <c r="C178" s="64"/>
      <c r="D178" s="26"/>
      <c r="E178" s="26"/>
      <c r="F178" s="26"/>
      <c r="G178" s="26"/>
      <c r="H178" s="4"/>
    </row>
    <row r="179" spans="1:8" ht="15.75">
      <c r="A179" s="3"/>
      <c r="B179" s="39"/>
      <c r="C179" s="64"/>
      <c r="D179" s="26"/>
      <c r="E179" s="26"/>
      <c r="F179" s="26"/>
      <c r="G179" s="26"/>
      <c r="H179" s="4"/>
    </row>
    <row r="180" spans="1:8" ht="15.75">
      <c r="A180" s="3"/>
      <c r="B180" s="39"/>
      <c r="C180" s="64"/>
      <c r="D180" s="26"/>
      <c r="E180" s="26"/>
      <c r="F180" s="26"/>
      <c r="G180" s="26"/>
      <c r="H180" s="4"/>
    </row>
    <row r="181" spans="1:8" ht="15.75">
      <c r="A181" s="3"/>
      <c r="B181" s="39"/>
      <c r="C181" s="64"/>
      <c r="D181" s="26"/>
      <c r="E181" s="26"/>
      <c r="F181" s="26"/>
      <c r="G181" s="26"/>
      <c r="H181" s="4"/>
    </row>
    <row r="182" spans="1:8" ht="15.75">
      <c r="A182" s="3"/>
      <c r="B182" s="39"/>
      <c r="C182" s="64"/>
      <c r="D182" s="26"/>
      <c r="E182" s="26"/>
      <c r="F182" s="26"/>
      <c r="G182" s="26"/>
      <c r="H182" s="4"/>
    </row>
    <row r="183" spans="1:8" ht="15.75">
      <c r="A183" s="3"/>
      <c r="B183" s="39"/>
      <c r="C183" s="64"/>
      <c r="D183" s="26"/>
      <c r="E183" s="26"/>
      <c r="F183" s="26"/>
      <c r="G183" s="26"/>
      <c r="H183" s="4"/>
    </row>
    <row r="184" spans="1:8" ht="15.75">
      <c r="A184" s="3"/>
      <c r="B184" s="39"/>
      <c r="C184" s="64"/>
      <c r="D184" s="26"/>
      <c r="E184" s="26"/>
      <c r="F184" s="26"/>
      <c r="G184" s="26"/>
      <c r="H184" s="4"/>
    </row>
    <row r="185" spans="1:8" ht="15.75">
      <c r="A185" s="3"/>
      <c r="B185" s="39"/>
      <c r="C185" s="64"/>
      <c r="D185" s="26"/>
      <c r="E185" s="26"/>
      <c r="F185" s="26"/>
      <c r="G185" s="26"/>
      <c r="H185" s="4"/>
    </row>
    <row r="186" spans="1:8" ht="15.75">
      <c r="A186" s="3"/>
      <c r="B186" s="39"/>
      <c r="C186" s="64"/>
      <c r="D186" s="26"/>
      <c r="E186" s="26"/>
      <c r="F186" s="26"/>
      <c r="G186" s="26"/>
      <c r="H186" s="4"/>
    </row>
    <row r="187" spans="1:8" ht="15.75">
      <c r="A187" s="3"/>
      <c r="B187" s="39"/>
      <c r="C187" s="64"/>
      <c r="D187" s="26"/>
      <c r="E187" s="26"/>
      <c r="F187" s="26"/>
      <c r="G187" s="26"/>
      <c r="H187" s="4"/>
    </row>
    <row r="188" spans="1:8" ht="15.75">
      <c r="A188" s="3"/>
      <c r="B188" s="39"/>
      <c r="C188" s="64"/>
      <c r="D188" s="26"/>
      <c r="E188" s="26"/>
      <c r="F188" s="26"/>
      <c r="G188" s="26"/>
      <c r="H188" s="4"/>
    </row>
    <row r="189" spans="1:8" ht="15.75">
      <c r="A189" s="3"/>
      <c r="B189" s="39"/>
      <c r="C189" s="64"/>
      <c r="D189" s="26"/>
      <c r="E189" s="26"/>
      <c r="F189" s="26"/>
      <c r="G189" s="26"/>
      <c r="H189" s="4"/>
    </row>
    <row r="190" spans="1:8" ht="15.75">
      <c r="A190" s="3"/>
      <c r="B190" s="39"/>
      <c r="C190" s="64"/>
      <c r="D190" s="26"/>
      <c r="E190" s="26"/>
      <c r="F190" s="26"/>
      <c r="G190" s="26"/>
      <c r="H190" s="4"/>
    </row>
    <row r="191" spans="1:8" ht="15.75">
      <c r="A191" s="3"/>
      <c r="B191" s="39"/>
      <c r="C191" s="64"/>
      <c r="D191" s="26"/>
      <c r="E191" s="26"/>
      <c r="F191" s="26"/>
      <c r="G191" s="26"/>
      <c r="H191" s="4"/>
    </row>
    <row r="192" spans="1:8" ht="15.75">
      <c r="A192" s="3"/>
      <c r="B192" s="39"/>
      <c r="C192" s="64"/>
      <c r="D192" s="26"/>
      <c r="E192" s="26"/>
      <c r="F192" s="26"/>
      <c r="G192" s="26"/>
      <c r="H192" s="4"/>
    </row>
    <row r="193" spans="1:8" ht="15.75">
      <c r="A193" s="3"/>
      <c r="B193" s="39"/>
      <c r="C193" s="64"/>
      <c r="D193" s="26"/>
      <c r="E193" s="26"/>
      <c r="F193" s="26"/>
      <c r="G193" s="26"/>
      <c r="H193" s="4"/>
    </row>
    <row r="194" spans="1:8" ht="15.75">
      <c r="A194" s="3"/>
      <c r="B194" s="39"/>
      <c r="C194" s="64"/>
      <c r="D194" s="26"/>
      <c r="E194" s="26"/>
      <c r="F194" s="26"/>
      <c r="G194" s="26"/>
      <c r="H194" s="4"/>
    </row>
    <row r="195" spans="1:8" ht="15.75">
      <c r="A195" s="3"/>
      <c r="B195" s="39"/>
      <c r="C195" s="64"/>
      <c r="D195" s="26"/>
      <c r="E195" s="26"/>
      <c r="F195" s="26"/>
      <c r="G195" s="26"/>
      <c r="H195" s="4"/>
    </row>
    <row r="196" spans="1:8" ht="15.75">
      <c r="A196" s="3"/>
      <c r="B196" s="39"/>
      <c r="C196" s="29"/>
      <c r="D196" s="26"/>
      <c r="E196" s="26"/>
      <c r="F196" s="26"/>
      <c r="G196" s="26"/>
      <c r="H196" s="4"/>
    </row>
    <row r="197" spans="1:8" ht="15.75">
      <c r="A197" s="3"/>
      <c r="B197" s="39"/>
      <c r="C197" s="29"/>
      <c r="D197" s="26"/>
      <c r="E197" s="26"/>
      <c r="F197" s="26"/>
      <c r="G197" s="26"/>
      <c r="H197" s="4"/>
    </row>
    <row r="198" spans="1:8" ht="15.75">
      <c r="A198" s="3"/>
      <c r="B198" s="39"/>
      <c r="C198" s="29"/>
      <c r="D198" s="26"/>
      <c r="E198" s="26"/>
      <c r="F198" s="26"/>
      <c r="G198" s="26"/>
      <c r="H198" s="4"/>
    </row>
    <row r="199" spans="1:8" ht="15.75">
      <c r="A199" s="3"/>
      <c r="B199" s="39"/>
      <c r="C199" s="29"/>
      <c r="D199" s="26"/>
      <c r="E199" s="26"/>
      <c r="F199" s="26"/>
      <c r="G199" s="26"/>
      <c r="H199" s="4"/>
    </row>
    <row r="200" spans="1:8" ht="15.75">
      <c r="A200" s="3"/>
      <c r="B200" s="39"/>
      <c r="C200" s="29"/>
      <c r="D200" s="26"/>
      <c r="E200" s="26"/>
      <c r="F200" s="26"/>
      <c r="G200" s="26"/>
      <c r="H200" s="4"/>
    </row>
    <row r="201" spans="1:8" ht="15.75">
      <c r="A201" s="3"/>
      <c r="B201" s="39"/>
      <c r="C201" s="29"/>
      <c r="D201" s="26"/>
      <c r="E201" s="26"/>
      <c r="F201" s="26"/>
      <c r="G201" s="26"/>
      <c r="H201" s="4"/>
    </row>
    <row r="202" spans="1:8" ht="15.75">
      <c r="A202" s="3"/>
      <c r="B202" s="39"/>
      <c r="C202" s="29"/>
      <c r="D202" s="26"/>
      <c r="E202" s="26"/>
      <c r="F202" s="26"/>
      <c r="G202" s="26"/>
      <c r="H202" s="4"/>
    </row>
    <row r="203" spans="1:8" ht="15.75">
      <c r="A203" s="3"/>
      <c r="B203" s="39"/>
      <c r="C203" s="29"/>
      <c r="D203" s="26"/>
      <c r="E203" s="26"/>
      <c r="F203" s="26"/>
      <c r="G203" s="26"/>
      <c r="H203" s="4"/>
    </row>
    <row r="204" spans="1:8" ht="15.75">
      <c r="A204" s="3"/>
      <c r="B204" s="39"/>
      <c r="C204" s="29"/>
      <c r="D204" s="26"/>
      <c r="E204" s="26"/>
      <c r="F204" s="26"/>
      <c r="G204" s="26"/>
      <c r="H204" s="4"/>
    </row>
    <row r="205" spans="1:8" ht="15.75">
      <c r="A205" s="3"/>
      <c r="B205" s="39"/>
      <c r="C205" s="29"/>
      <c r="D205" s="26"/>
      <c r="E205" s="26"/>
      <c r="F205" s="26"/>
      <c r="G205" s="26"/>
      <c r="H205" s="4"/>
    </row>
    <row r="206" spans="1:8" ht="15.75">
      <c r="A206" s="3"/>
      <c r="B206" s="39"/>
      <c r="C206" s="29"/>
      <c r="D206" s="26"/>
      <c r="E206" s="26"/>
      <c r="F206" s="26"/>
      <c r="G206" s="26"/>
      <c r="H206" s="4"/>
    </row>
    <row r="207" spans="1:8" ht="15.75">
      <c r="A207" s="3"/>
      <c r="B207" s="39"/>
      <c r="C207" s="29"/>
      <c r="D207" s="26"/>
      <c r="E207" s="26"/>
      <c r="F207" s="26"/>
      <c r="G207" s="26"/>
      <c r="H207" s="4"/>
    </row>
    <row r="208" spans="1:8" ht="15.75">
      <c r="A208" s="3"/>
      <c r="B208" s="39"/>
      <c r="C208" s="29"/>
      <c r="D208" s="26"/>
      <c r="E208" s="26"/>
      <c r="F208" s="26"/>
      <c r="G208" s="26"/>
      <c r="H208" s="4"/>
    </row>
    <row r="209" spans="1:8" ht="15.75">
      <c r="A209" s="3"/>
      <c r="B209" s="39"/>
      <c r="C209" s="29"/>
      <c r="D209" s="26"/>
      <c r="E209" s="26"/>
      <c r="F209" s="26"/>
      <c r="G209" s="26"/>
      <c r="H209" s="4"/>
    </row>
    <row r="210" spans="1:8" ht="15.75">
      <c r="A210" s="3"/>
      <c r="B210" s="39"/>
      <c r="C210" s="29"/>
      <c r="D210" s="26"/>
      <c r="E210" s="26"/>
      <c r="F210" s="26"/>
      <c r="G210" s="26"/>
      <c r="H210" s="4"/>
    </row>
    <row r="211" spans="1:8" ht="15.75">
      <c r="A211" s="3"/>
      <c r="B211" s="39"/>
      <c r="C211" s="29"/>
      <c r="D211" s="26"/>
      <c r="E211" s="26"/>
      <c r="F211" s="26"/>
      <c r="G211" s="26"/>
      <c r="H211" s="4"/>
    </row>
    <row r="212" spans="1:8" ht="15.75">
      <c r="A212" s="3"/>
      <c r="B212" s="39"/>
      <c r="C212" s="29"/>
      <c r="D212" s="26"/>
      <c r="E212" s="26"/>
      <c r="F212" s="26"/>
      <c r="G212" s="26"/>
      <c r="H212" s="4"/>
    </row>
    <row r="213" spans="1:8" ht="15.75">
      <c r="A213" s="3"/>
      <c r="B213" s="39"/>
      <c r="C213" s="29"/>
      <c r="D213" s="26"/>
      <c r="E213" s="26"/>
      <c r="F213" s="26"/>
      <c r="G213" s="26"/>
      <c r="H213" s="4"/>
    </row>
    <row r="214" spans="1:8" ht="15.75">
      <c r="A214" s="3"/>
      <c r="B214" s="39"/>
      <c r="C214" s="29"/>
      <c r="D214" s="26"/>
      <c r="E214" s="26"/>
      <c r="F214" s="26"/>
      <c r="G214" s="26"/>
      <c r="H214" s="4"/>
    </row>
    <row r="215" spans="1:8" ht="15.75">
      <c r="A215" s="3"/>
      <c r="B215" s="39"/>
      <c r="C215" s="29"/>
      <c r="D215" s="26"/>
      <c r="E215" s="26"/>
      <c r="F215" s="26"/>
      <c r="G215" s="26"/>
      <c r="H215" s="4"/>
    </row>
    <row r="216" spans="1:8" ht="15.75">
      <c r="A216" s="3"/>
      <c r="B216" s="39"/>
      <c r="C216" s="29"/>
      <c r="D216" s="26"/>
      <c r="E216" s="26"/>
      <c r="F216" s="26"/>
      <c r="G216" s="26"/>
      <c r="H216" s="4"/>
    </row>
    <row r="217" spans="1:8" ht="15.75">
      <c r="A217" s="3"/>
      <c r="B217" s="39"/>
      <c r="C217" s="29"/>
      <c r="D217" s="26"/>
      <c r="E217" s="26"/>
      <c r="F217" s="26"/>
      <c r="G217" s="26"/>
      <c r="H217" s="4"/>
    </row>
    <row r="218" spans="1:8" ht="15.75">
      <c r="A218" s="3"/>
      <c r="B218" s="39"/>
      <c r="C218" s="29"/>
      <c r="D218" s="26"/>
      <c r="E218" s="26"/>
      <c r="F218" s="26"/>
      <c r="G218" s="26"/>
      <c r="H218" s="4"/>
    </row>
    <row r="219" spans="1:8" ht="15.75">
      <c r="A219" s="3"/>
      <c r="B219" s="39"/>
      <c r="C219" s="29"/>
      <c r="D219" s="26"/>
      <c r="E219" s="26"/>
      <c r="F219" s="26"/>
      <c r="G219" s="26"/>
      <c r="H219" s="4"/>
    </row>
    <row r="220" spans="1:8" ht="15.75">
      <c r="A220" s="3"/>
      <c r="B220" s="39"/>
      <c r="C220" s="29"/>
      <c r="D220" s="26"/>
      <c r="E220" s="26"/>
      <c r="F220" s="26"/>
      <c r="G220" s="26"/>
      <c r="H220" s="4"/>
    </row>
    <row r="221" spans="1:8" ht="15.75">
      <c r="A221" s="3"/>
      <c r="B221" s="39"/>
      <c r="C221" s="29"/>
      <c r="D221" s="26"/>
      <c r="E221" s="26"/>
      <c r="F221" s="26"/>
      <c r="G221" s="26"/>
      <c r="H221" s="4"/>
    </row>
    <row r="222" spans="1:8" ht="15.75">
      <c r="A222" s="3"/>
      <c r="B222" s="39"/>
      <c r="C222" s="29"/>
      <c r="D222" s="26"/>
      <c r="E222" s="26"/>
      <c r="F222" s="26"/>
      <c r="G222" s="26"/>
      <c r="H222" s="4"/>
    </row>
    <row r="223" spans="1:8" ht="15.75">
      <c r="A223" s="3"/>
      <c r="B223" s="39"/>
      <c r="C223" s="29"/>
      <c r="D223" s="26"/>
      <c r="E223" s="26"/>
      <c r="F223" s="26"/>
      <c r="G223" s="26"/>
      <c r="H223" s="4"/>
    </row>
    <row r="224" spans="1:8" ht="15.75">
      <c r="A224" s="3"/>
      <c r="B224" s="39"/>
      <c r="C224" s="29"/>
      <c r="D224" s="26"/>
      <c r="E224" s="26"/>
      <c r="F224" s="26"/>
      <c r="G224" s="26"/>
      <c r="H224" s="4"/>
    </row>
    <row r="225" spans="1:8" ht="15.75">
      <c r="A225" s="3"/>
      <c r="B225" s="39"/>
      <c r="C225" s="29"/>
      <c r="D225" s="26"/>
      <c r="E225" s="26"/>
      <c r="F225" s="26"/>
      <c r="G225" s="26"/>
      <c r="H225" s="4"/>
    </row>
    <row r="226" spans="1:8" ht="15.75">
      <c r="A226" s="3"/>
      <c r="B226" s="39"/>
      <c r="C226" s="29"/>
      <c r="D226" s="26"/>
      <c r="E226" s="26"/>
      <c r="F226" s="26"/>
      <c r="G226" s="26"/>
      <c r="H226" s="4"/>
    </row>
    <row r="227" spans="1:8" ht="15.75">
      <c r="A227" s="3"/>
      <c r="B227" s="39"/>
      <c r="C227" s="29"/>
      <c r="D227" s="26"/>
      <c r="E227" s="26"/>
      <c r="F227" s="26"/>
      <c r="G227" s="26"/>
      <c r="H227" s="4"/>
    </row>
    <row r="228" spans="1:8" ht="15.75">
      <c r="A228" s="3"/>
      <c r="B228" s="39"/>
      <c r="C228" s="29"/>
      <c r="D228" s="26"/>
      <c r="E228" s="26"/>
      <c r="F228" s="26"/>
      <c r="G228" s="26"/>
      <c r="H228" s="4"/>
    </row>
    <row r="229" spans="1:8" ht="15.75">
      <c r="A229" s="3"/>
      <c r="B229" s="39"/>
      <c r="C229" s="29"/>
      <c r="D229" s="26"/>
      <c r="E229" s="26"/>
      <c r="F229" s="26"/>
      <c r="G229" s="26"/>
      <c r="H229" s="4"/>
    </row>
    <row r="230" spans="1:8" ht="15.75">
      <c r="A230" s="3"/>
      <c r="B230" s="39"/>
      <c r="C230" s="29"/>
      <c r="D230" s="26"/>
      <c r="E230" s="26"/>
      <c r="F230" s="26"/>
      <c r="G230" s="26"/>
      <c r="H230" s="4"/>
    </row>
    <row r="231" spans="1:8" ht="15.75">
      <c r="A231" s="3"/>
      <c r="B231" s="39"/>
      <c r="C231" s="29"/>
      <c r="D231" s="26"/>
      <c r="E231" s="26"/>
      <c r="F231" s="26"/>
      <c r="G231" s="26"/>
      <c r="H231" s="4"/>
    </row>
    <row r="232" spans="1:8" ht="15.75">
      <c r="A232" s="3"/>
      <c r="B232" s="39"/>
      <c r="C232" s="29"/>
      <c r="D232" s="26"/>
      <c r="E232" s="26"/>
      <c r="F232" s="26"/>
      <c r="G232" s="26"/>
      <c r="H232" s="4"/>
    </row>
    <row r="233" spans="1:8" ht="15.75">
      <c r="A233" s="3"/>
      <c r="B233" s="39"/>
      <c r="C233" s="29"/>
      <c r="D233" s="26"/>
      <c r="E233" s="26"/>
      <c r="F233" s="26"/>
      <c r="G233" s="26"/>
      <c r="H233" s="4"/>
    </row>
    <row r="234" spans="1:8" ht="15.75">
      <c r="A234" s="3"/>
      <c r="B234" s="39"/>
      <c r="C234" s="29"/>
      <c r="D234" s="26"/>
      <c r="E234" s="26"/>
      <c r="F234" s="26"/>
      <c r="G234" s="26"/>
      <c r="H234" s="4"/>
    </row>
    <row r="235" spans="1:8" ht="15.75">
      <c r="A235" s="3"/>
      <c r="B235" s="39"/>
      <c r="C235" s="29"/>
      <c r="D235" s="26"/>
      <c r="E235" s="26"/>
      <c r="F235" s="26"/>
      <c r="G235" s="26"/>
      <c r="H235" s="4"/>
    </row>
    <row r="236" spans="1:8" ht="15.75">
      <c r="A236" s="3"/>
      <c r="B236" s="39"/>
      <c r="C236" s="29"/>
      <c r="D236" s="26"/>
      <c r="E236" s="26"/>
      <c r="F236" s="26"/>
      <c r="G236" s="26"/>
      <c r="H236" s="4"/>
    </row>
    <row r="237" spans="1:8" ht="15.75">
      <c r="A237" s="3"/>
      <c r="B237" s="39"/>
      <c r="C237" s="29"/>
      <c r="D237" s="26"/>
      <c r="E237" s="26"/>
      <c r="F237" s="26"/>
      <c r="G237" s="26"/>
      <c r="H237" s="4"/>
    </row>
    <row r="238" spans="1:8" ht="15.75">
      <c r="A238" s="3"/>
      <c r="B238" s="39"/>
      <c r="C238" s="29"/>
      <c r="D238" s="26"/>
      <c r="E238" s="26"/>
      <c r="F238" s="26"/>
      <c r="G238" s="26"/>
      <c r="H238" s="4"/>
    </row>
    <row r="239" spans="1:8" ht="15.75">
      <c r="A239" s="3"/>
      <c r="B239" s="39"/>
      <c r="C239" s="29"/>
      <c r="D239" s="26"/>
      <c r="E239" s="26"/>
      <c r="F239" s="26"/>
      <c r="G239" s="26"/>
      <c r="H239" s="4"/>
    </row>
    <row r="240" spans="1:8" ht="15.75">
      <c r="A240" s="3"/>
      <c r="B240" s="39"/>
      <c r="C240" s="29"/>
      <c r="D240" s="26"/>
      <c r="E240" s="26"/>
      <c r="F240" s="26"/>
      <c r="G240" s="26"/>
      <c r="H240" s="4"/>
    </row>
    <row r="241" spans="1:8" ht="15.75">
      <c r="A241" s="3"/>
      <c r="B241" s="39"/>
      <c r="C241" s="29"/>
      <c r="D241" s="26"/>
      <c r="E241" s="26"/>
      <c r="F241" s="26"/>
      <c r="G241" s="26"/>
      <c r="H241" s="4"/>
    </row>
    <row r="242" spans="1:8" ht="15.75">
      <c r="A242" s="3"/>
      <c r="B242" s="39"/>
      <c r="C242" s="29"/>
      <c r="D242" s="26"/>
      <c r="E242" s="26"/>
      <c r="F242" s="26"/>
      <c r="G242" s="26"/>
      <c r="H242" s="4"/>
    </row>
    <row r="243" spans="1:8" ht="15.75">
      <c r="A243" s="3"/>
      <c r="B243" s="39"/>
      <c r="C243" s="29"/>
      <c r="D243" s="26"/>
      <c r="E243" s="26"/>
      <c r="F243" s="26"/>
      <c r="G243" s="26"/>
      <c r="H243" s="4"/>
    </row>
    <row r="244" spans="1:8" ht="15.75">
      <c r="A244" s="3"/>
      <c r="B244" s="39"/>
      <c r="C244" s="29"/>
      <c r="D244" s="26"/>
      <c r="E244" s="26"/>
      <c r="F244" s="26"/>
      <c r="G244" s="26"/>
      <c r="H244" s="4"/>
    </row>
    <row r="245" spans="1:8" ht="15.75">
      <c r="A245" s="3"/>
      <c r="B245" s="39"/>
      <c r="C245" s="29"/>
      <c r="D245" s="26"/>
      <c r="E245" s="26"/>
      <c r="F245" s="26"/>
      <c r="G245" s="26"/>
      <c r="H245" s="4"/>
    </row>
    <row r="246" spans="1:8" ht="15.75">
      <c r="A246" s="3"/>
      <c r="B246" s="39"/>
      <c r="C246" s="29"/>
      <c r="D246" s="26"/>
      <c r="E246" s="26"/>
      <c r="F246" s="26"/>
      <c r="G246" s="26"/>
      <c r="H246" s="4"/>
    </row>
    <row r="247" spans="1:8" ht="15.75">
      <c r="A247" s="3"/>
      <c r="B247" s="39"/>
      <c r="C247" s="29"/>
      <c r="D247" s="26"/>
      <c r="E247" s="26"/>
      <c r="F247" s="26"/>
      <c r="G247" s="26"/>
      <c r="H247" s="4"/>
    </row>
    <row r="248" spans="1:8" ht="15.75">
      <c r="A248" s="3"/>
      <c r="B248" s="39"/>
      <c r="C248" s="29"/>
      <c r="D248" s="26"/>
      <c r="E248" s="26"/>
      <c r="F248" s="26"/>
      <c r="G248" s="26"/>
      <c r="H248" s="4"/>
    </row>
    <row r="249" spans="1:8" ht="15.75">
      <c r="A249" s="3"/>
      <c r="B249" s="39"/>
      <c r="C249" s="29"/>
      <c r="D249" s="26"/>
      <c r="E249" s="26"/>
      <c r="F249" s="26"/>
      <c r="G249" s="26"/>
      <c r="H249" s="4"/>
    </row>
    <row r="250" spans="1:8" ht="15.75">
      <c r="A250" s="3"/>
      <c r="B250" s="39"/>
      <c r="C250" s="29"/>
      <c r="D250" s="26"/>
      <c r="E250" s="26"/>
      <c r="F250" s="26"/>
      <c r="G250" s="26"/>
      <c r="H250" s="4"/>
    </row>
    <row r="251" spans="1:8" ht="15.75">
      <c r="A251" s="3"/>
      <c r="B251" s="39"/>
      <c r="C251" s="29"/>
      <c r="D251" s="26"/>
      <c r="E251" s="26"/>
      <c r="F251" s="26"/>
      <c r="G251" s="26"/>
      <c r="H251" s="4"/>
    </row>
    <row r="252" spans="1:8" ht="15.75">
      <c r="A252" s="3"/>
      <c r="B252" s="39"/>
      <c r="C252" s="29"/>
      <c r="D252" s="26"/>
      <c r="E252" s="26"/>
      <c r="F252" s="26"/>
      <c r="G252" s="26"/>
      <c r="H252" s="4"/>
    </row>
    <row r="253" spans="1:8" ht="15.75">
      <c r="A253" s="3"/>
      <c r="B253" s="39"/>
      <c r="C253" s="29"/>
      <c r="D253" s="26"/>
      <c r="E253" s="26"/>
      <c r="F253" s="26"/>
      <c r="G253" s="26"/>
      <c r="H253" s="4"/>
    </row>
    <row r="254" spans="1:8" ht="15.75">
      <c r="A254" s="3"/>
      <c r="B254" s="39"/>
      <c r="C254" s="29"/>
      <c r="D254" s="26"/>
      <c r="E254" s="26"/>
      <c r="F254" s="26"/>
      <c r="G254" s="26"/>
      <c r="H254" s="4"/>
    </row>
    <row r="255" spans="1:8" ht="15.75">
      <c r="A255" s="3"/>
      <c r="B255" s="39"/>
      <c r="C255" s="29"/>
      <c r="D255" s="26"/>
      <c r="E255" s="26"/>
      <c r="F255" s="26"/>
      <c r="G255" s="26"/>
      <c r="H255" s="4"/>
    </row>
    <row r="256" spans="1:8" ht="15.75">
      <c r="A256" s="3"/>
      <c r="B256" s="39"/>
      <c r="C256" s="29"/>
      <c r="D256" s="26"/>
      <c r="E256" s="26"/>
      <c r="F256" s="26"/>
      <c r="G256" s="26"/>
      <c r="H256" s="4"/>
    </row>
    <row r="257" spans="1:8" ht="15.75">
      <c r="A257" s="3"/>
      <c r="B257" s="39"/>
      <c r="C257" s="29"/>
      <c r="D257" s="26"/>
      <c r="E257" s="26"/>
      <c r="F257" s="26"/>
      <c r="G257" s="26"/>
      <c r="H257" s="4"/>
    </row>
    <row r="258" spans="1:8" ht="15.75">
      <c r="A258" s="3"/>
      <c r="B258" s="39"/>
      <c r="C258" s="29"/>
      <c r="D258" s="26"/>
      <c r="E258" s="26"/>
      <c r="F258" s="26"/>
      <c r="G258" s="26"/>
      <c r="H258" s="4"/>
    </row>
    <row r="259" spans="1:8" ht="15.75">
      <c r="A259" s="3"/>
      <c r="B259" s="39"/>
      <c r="C259" s="29"/>
      <c r="D259" s="26"/>
      <c r="E259" s="26"/>
      <c r="F259" s="26"/>
      <c r="G259" s="26"/>
      <c r="H259" s="4"/>
    </row>
    <row r="260" spans="1:8" ht="15.75">
      <c r="A260" s="3"/>
      <c r="B260" s="39"/>
      <c r="C260" s="29"/>
      <c r="D260" s="26"/>
      <c r="E260" s="26"/>
      <c r="F260" s="26"/>
      <c r="G260" s="26"/>
      <c r="H260" s="4"/>
    </row>
    <row r="261" spans="1:8" ht="15.75">
      <c r="A261" s="3"/>
      <c r="B261" s="39"/>
      <c r="C261" s="29"/>
      <c r="D261" s="26"/>
      <c r="E261" s="26"/>
      <c r="F261" s="26"/>
      <c r="G261" s="26"/>
      <c r="H261" s="4"/>
    </row>
    <row r="262" spans="1:8" ht="15.75">
      <c r="A262" s="3"/>
      <c r="B262" s="39"/>
      <c r="C262" s="29"/>
      <c r="D262" s="26"/>
      <c r="E262" s="26"/>
      <c r="F262" s="26"/>
      <c r="G262" s="26"/>
      <c r="H262" s="4"/>
    </row>
    <row r="263" spans="1:8" ht="15.75">
      <c r="A263" s="3"/>
      <c r="B263" s="39"/>
      <c r="C263" s="29"/>
      <c r="D263" s="26"/>
      <c r="E263" s="26"/>
      <c r="F263" s="26"/>
      <c r="G263" s="26"/>
      <c r="H263" s="4"/>
    </row>
    <row r="264" spans="1:8" ht="15.75">
      <c r="A264" s="3"/>
      <c r="B264" s="39"/>
      <c r="C264" s="29"/>
      <c r="D264" s="26"/>
      <c r="E264" s="26"/>
      <c r="F264" s="26"/>
      <c r="G264" s="26"/>
      <c r="H264" s="4"/>
    </row>
    <row r="265" spans="1:8" ht="15.75">
      <c r="A265" s="3"/>
      <c r="B265" s="39"/>
      <c r="C265" s="29"/>
      <c r="D265" s="26"/>
      <c r="E265" s="26"/>
      <c r="F265" s="26"/>
      <c r="G265" s="26"/>
      <c r="H265" s="4"/>
    </row>
    <row r="266" spans="1:8" ht="15.75">
      <c r="A266" s="3"/>
      <c r="B266" s="39"/>
      <c r="C266" s="29"/>
      <c r="D266" s="26"/>
      <c r="E266" s="26"/>
      <c r="F266" s="26"/>
      <c r="G266" s="26"/>
      <c r="H266" s="4"/>
    </row>
    <row r="267" spans="1:8" ht="15.75">
      <c r="A267" s="3"/>
      <c r="B267" s="39"/>
      <c r="C267" s="29"/>
      <c r="D267" s="26"/>
      <c r="E267" s="26"/>
      <c r="F267" s="26"/>
      <c r="G267" s="26"/>
      <c r="H267" s="4"/>
    </row>
    <row r="268" spans="1:8" ht="15.75">
      <c r="A268" s="3"/>
      <c r="B268" s="39"/>
      <c r="C268" s="29"/>
      <c r="D268" s="26"/>
      <c r="E268" s="26"/>
      <c r="F268" s="26"/>
      <c r="G268" s="26"/>
      <c r="H268" s="4"/>
    </row>
    <row r="269" spans="1:8" ht="15.75">
      <c r="A269" s="3"/>
      <c r="B269" s="39"/>
      <c r="C269" s="29"/>
      <c r="D269" s="26"/>
      <c r="E269" s="26"/>
      <c r="F269" s="26"/>
      <c r="G269" s="26"/>
      <c r="H269" s="4"/>
    </row>
    <row r="270" spans="1:8" ht="15.75">
      <c r="A270" s="3"/>
      <c r="B270" s="39"/>
      <c r="C270" s="29"/>
      <c r="D270" s="26"/>
      <c r="E270" s="26"/>
      <c r="F270" s="26"/>
      <c r="G270" s="26"/>
      <c r="H270" s="4"/>
    </row>
    <row r="271" spans="1:8" ht="15.75">
      <c r="A271" s="3"/>
      <c r="B271" s="39"/>
      <c r="C271" s="29"/>
      <c r="D271" s="26"/>
      <c r="E271" s="26"/>
      <c r="F271" s="26"/>
      <c r="G271" s="26"/>
      <c r="H271" s="4"/>
    </row>
    <row r="272" spans="1:8" ht="15.75">
      <c r="A272" s="3"/>
      <c r="B272" s="39"/>
      <c r="C272" s="29"/>
      <c r="D272" s="26"/>
      <c r="E272" s="26"/>
      <c r="F272" s="26"/>
      <c r="G272" s="26"/>
      <c r="H272" s="4"/>
    </row>
    <row r="273" spans="1:8" ht="15.75">
      <c r="A273" s="3"/>
      <c r="B273" s="39"/>
      <c r="C273" s="29"/>
      <c r="D273" s="26"/>
      <c r="E273" s="26"/>
      <c r="F273" s="26"/>
      <c r="G273" s="26"/>
      <c r="H273" s="4"/>
    </row>
    <row r="274" spans="1:8" ht="15.75">
      <c r="A274" s="3"/>
      <c r="B274" s="39"/>
      <c r="C274" s="29"/>
      <c r="D274" s="26"/>
      <c r="E274" s="26"/>
      <c r="F274" s="26"/>
      <c r="G274" s="26"/>
      <c r="H274" s="4"/>
    </row>
    <row r="275" spans="1:8" ht="15.75">
      <c r="A275" s="3"/>
      <c r="B275" s="39"/>
      <c r="C275" s="29"/>
      <c r="D275" s="26"/>
      <c r="E275" s="26"/>
      <c r="F275" s="26"/>
      <c r="G275" s="26"/>
      <c r="H275" s="4"/>
    </row>
    <row r="276" spans="1:8" ht="15.75">
      <c r="A276" s="3"/>
      <c r="B276" s="39"/>
      <c r="C276" s="29"/>
      <c r="D276" s="26"/>
      <c r="E276" s="26"/>
      <c r="F276" s="26"/>
      <c r="G276" s="26"/>
      <c r="H276" s="4"/>
    </row>
    <row r="277" spans="1:8" ht="15.75">
      <c r="A277" s="3"/>
      <c r="B277" s="39"/>
      <c r="C277" s="29"/>
      <c r="D277" s="26"/>
      <c r="E277" s="26"/>
      <c r="F277" s="26"/>
      <c r="G277" s="26"/>
      <c r="H277" s="4"/>
    </row>
    <row r="278" spans="1:8" ht="15.75">
      <c r="A278" s="3"/>
      <c r="B278" s="39"/>
      <c r="C278" s="29"/>
      <c r="D278" s="26"/>
      <c r="E278" s="26"/>
      <c r="F278" s="26"/>
      <c r="G278" s="26"/>
      <c r="H278" s="4"/>
    </row>
    <row r="279" spans="1:8" ht="15.75">
      <c r="A279" s="3"/>
      <c r="B279" s="39"/>
      <c r="C279" s="29"/>
      <c r="D279" s="26"/>
      <c r="E279" s="26"/>
      <c r="F279" s="26"/>
      <c r="G279" s="26"/>
      <c r="H279" s="4"/>
    </row>
    <row r="280" spans="1:8" ht="15.75">
      <c r="A280" s="3"/>
      <c r="B280" s="39"/>
      <c r="C280" s="29"/>
      <c r="D280" s="26"/>
      <c r="E280" s="26"/>
      <c r="F280" s="26"/>
      <c r="G280" s="26"/>
      <c r="H280" s="4"/>
    </row>
    <row r="281" spans="1:8" ht="15.75">
      <c r="A281" s="3"/>
      <c r="B281" s="39"/>
      <c r="C281" s="29"/>
      <c r="D281" s="26"/>
      <c r="E281" s="26"/>
      <c r="F281" s="26"/>
      <c r="G281" s="26"/>
      <c r="H281" s="4"/>
    </row>
    <row r="282" spans="1:8" ht="15.75">
      <c r="A282" s="3"/>
      <c r="B282" s="39"/>
      <c r="C282" s="29"/>
      <c r="D282" s="26"/>
      <c r="E282" s="26"/>
      <c r="F282" s="26"/>
      <c r="G282" s="26"/>
      <c r="H282" s="4"/>
    </row>
    <row r="283" spans="1:8" ht="15.75">
      <c r="A283" s="3"/>
      <c r="B283" s="39"/>
      <c r="C283" s="29"/>
      <c r="D283" s="26"/>
      <c r="E283" s="26"/>
      <c r="F283" s="26"/>
      <c r="G283" s="26"/>
      <c r="H283" s="4"/>
    </row>
    <row r="284" spans="1:8" ht="15.75">
      <c r="A284" s="3"/>
      <c r="B284" s="39"/>
      <c r="C284" s="29"/>
      <c r="D284" s="26"/>
      <c r="E284" s="26"/>
      <c r="F284" s="26"/>
      <c r="G284" s="26"/>
      <c r="H284" s="4"/>
    </row>
    <row r="285" spans="1:8" ht="15.75">
      <c r="A285" s="3"/>
      <c r="B285" s="39"/>
      <c r="C285" s="29"/>
      <c r="D285" s="26"/>
      <c r="E285" s="26"/>
      <c r="F285" s="26"/>
      <c r="G285" s="26"/>
      <c r="H285" s="4"/>
    </row>
    <row r="286" spans="1:8" ht="15.75">
      <c r="A286" s="3"/>
      <c r="B286" s="39"/>
      <c r="C286" s="29"/>
      <c r="D286" s="26"/>
      <c r="E286" s="26"/>
      <c r="F286" s="26"/>
      <c r="G286" s="26"/>
      <c r="H286" s="4"/>
    </row>
    <row r="287" spans="1:8" ht="15.75">
      <c r="A287" s="3"/>
      <c r="B287" s="39"/>
      <c r="C287" s="29"/>
      <c r="D287" s="26"/>
      <c r="E287" s="26"/>
      <c r="F287" s="26"/>
      <c r="G287" s="26"/>
      <c r="H287" s="4"/>
    </row>
    <row r="288" spans="1:8" ht="15.75">
      <c r="A288" s="3"/>
      <c r="B288" s="39"/>
      <c r="C288" s="29"/>
      <c r="D288" s="26"/>
      <c r="E288" s="26"/>
      <c r="F288" s="26"/>
      <c r="G288" s="26"/>
      <c r="H288" s="4"/>
    </row>
    <row r="289" spans="1:8" ht="15.75">
      <c r="A289" s="3"/>
      <c r="B289" s="39"/>
      <c r="C289" s="29"/>
      <c r="D289" s="26"/>
      <c r="E289" s="26"/>
      <c r="F289" s="26"/>
      <c r="G289" s="26"/>
      <c r="H289" s="4"/>
    </row>
    <row r="290" spans="1:8" ht="15.75">
      <c r="A290" s="3"/>
      <c r="B290" s="39"/>
      <c r="C290" s="29"/>
      <c r="D290" s="26"/>
      <c r="E290" s="26"/>
      <c r="F290" s="26"/>
      <c r="G290" s="26"/>
      <c r="H290" s="4"/>
    </row>
    <row r="291" spans="1:8" ht="15.75">
      <c r="A291" s="3"/>
      <c r="B291" s="39"/>
      <c r="C291" s="29"/>
      <c r="D291" s="26"/>
      <c r="E291" s="26"/>
      <c r="F291" s="26"/>
      <c r="G291" s="26"/>
      <c r="H291" s="4"/>
    </row>
    <row r="292" spans="1:8" ht="15.75">
      <c r="A292" s="3"/>
      <c r="B292" s="39"/>
      <c r="C292" s="29"/>
      <c r="D292" s="26"/>
      <c r="E292" s="26"/>
      <c r="F292" s="26"/>
      <c r="G292" s="26"/>
      <c r="H292" s="4"/>
    </row>
    <row r="293" spans="1:8" ht="15.75">
      <c r="A293" s="3"/>
      <c r="B293" s="39"/>
      <c r="C293" s="29"/>
      <c r="D293" s="26"/>
      <c r="E293" s="26"/>
      <c r="F293" s="26"/>
      <c r="G293" s="26"/>
      <c r="H293" s="4"/>
    </row>
    <row r="294" spans="1:8" ht="15.75">
      <c r="A294" s="3"/>
      <c r="B294" s="39"/>
      <c r="C294" s="29"/>
      <c r="D294" s="26"/>
      <c r="E294" s="26"/>
      <c r="F294" s="26"/>
      <c r="G294" s="26"/>
      <c r="H294" s="4"/>
    </row>
    <row r="295" spans="1:8" ht="15.75">
      <c r="A295" s="3"/>
      <c r="B295" s="39"/>
      <c r="C295" s="29"/>
      <c r="D295" s="26"/>
      <c r="E295" s="26"/>
      <c r="F295" s="26"/>
      <c r="G295" s="26"/>
      <c r="H295" s="4"/>
    </row>
    <row r="296" spans="1:8" ht="15.75">
      <c r="A296" s="3"/>
      <c r="B296" s="39"/>
      <c r="C296" s="29"/>
      <c r="D296" s="26"/>
      <c r="E296" s="26"/>
      <c r="F296" s="26"/>
      <c r="G296" s="26"/>
      <c r="H296" s="4"/>
    </row>
    <row r="297" spans="1:8" ht="15.75">
      <c r="A297" s="3"/>
      <c r="B297" s="39"/>
      <c r="C297" s="29"/>
      <c r="D297" s="26"/>
      <c r="E297" s="26"/>
      <c r="F297" s="26"/>
      <c r="G297" s="26"/>
      <c r="H297" s="4"/>
    </row>
    <row r="298" spans="1:8" ht="15.75">
      <c r="A298" s="3"/>
      <c r="B298" s="39"/>
      <c r="C298" s="29"/>
      <c r="D298" s="26"/>
      <c r="E298" s="26"/>
      <c r="F298" s="26"/>
      <c r="G298" s="26"/>
      <c r="H298" s="4"/>
    </row>
    <row r="299" spans="1:8" ht="15.75">
      <c r="A299" s="3"/>
      <c r="B299" s="39"/>
      <c r="C299" s="29"/>
      <c r="D299" s="26"/>
      <c r="E299" s="26"/>
      <c r="F299" s="26"/>
      <c r="G299" s="26"/>
      <c r="H299" s="4"/>
    </row>
    <row r="300" spans="1:8" ht="15.75">
      <c r="A300" s="3"/>
      <c r="B300" s="39"/>
      <c r="C300" s="29"/>
      <c r="D300" s="26"/>
      <c r="E300" s="26"/>
      <c r="F300" s="26"/>
      <c r="G300" s="26"/>
      <c r="H300" s="4"/>
    </row>
    <row r="301" spans="1:8" ht="15.75">
      <c r="A301" s="3"/>
      <c r="B301" s="39"/>
      <c r="C301" s="29"/>
      <c r="D301" s="26"/>
      <c r="E301" s="26"/>
      <c r="F301" s="26"/>
      <c r="G301" s="26"/>
      <c r="H301" s="4"/>
    </row>
    <row r="302" spans="1:8" ht="15.75">
      <c r="A302" s="3"/>
      <c r="B302" s="39"/>
      <c r="C302" s="29"/>
      <c r="D302" s="26"/>
      <c r="E302" s="26"/>
      <c r="F302" s="26"/>
      <c r="G302" s="26"/>
      <c r="H302" s="4"/>
    </row>
    <row r="303" spans="1:8" ht="15.75">
      <c r="A303" s="3"/>
      <c r="B303" s="39"/>
      <c r="C303" s="29"/>
      <c r="D303" s="26"/>
      <c r="E303" s="26"/>
      <c r="F303" s="26"/>
      <c r="G303" s="26"/>
      <c r="H303" s="4"/>
    </row>
    <row r="304" spans="1:8" ht="15.75">
      <c r="A304" s="3"/>
      <c r="B304" s="39"/>
      <c r="C304" s="29"/>
      <c r="D304" s="26"/>
      <c r="E304" s="26"/>
      <c r="F304" s="26"/>
      <c r="G304" s="26"/>
      <c r="H304" s="4"/>
    </row>
    <row r="305" spans="1:8" ht="15.75">
      <c r="A305" s="3"/>
      <c r="B305" s="39"/>
      <c r="C305" s="29"/>
      <c r="D305" s="26"/>
      <c r="E305" s="26"/>
      <c r="F305" s="26"/>
      <c r="G305" s="26"/>
      <c r="H305" s="4"/>
    </row>
    <row r="306" spans="1:8" ht="15.75">
      <c r="A306" s="3"/>
      <c r="B306" s="39"/>
      <c r="C306" s="29"/>
      <c r="D306" s="26"/>
      <c r="E306" s="26"/>
      <c r="F306" s="26"/>
      <c r="G306" s="26"/>
      <c r="H306" s="4"/>
    </row>
    <row r="307" spans="1:8" ht="15.75">
      <c r="A307" s="3"/>
      <c r="B307" s="39"/>
      <c r="C307" s="29"/>
      <c r="D307" s="26"/>
      <c r="E307" s="26"/>
      <c r="F307" s="26"/>
      <c r="G307" s="26"/>
      <c r="H307" s="4"/>
    </row>
    <row r="308" spans="1:8" ht="15.75">
      <c r="A308" s="3"/>
      <c r="B308" s="39"/>
      <c r="C308" s="29"/>
      <c r="D308" s="26"/>
      <c r="E308" s="26"/>
      <c r="F308" s="26"/>
      <c r="G308" s="26"/>
      <c r="H308" s="4"/>
    </row>
    <row r="309" spans="1:8" ht="15.75">
      <c r="A309" s="3"/>
      <c r="B309" s="39"/>
      <c r="C309" s="29"/>
      <c r="D309" s="26"/>
      <c r="E309" s="26"/>
      <c r="F309" s="26"/>
      <c r="G309" s="26"/>
      <c r="H309" s="4"/>
    </row>
    <row r="310" spans="1:8" ht="15.75">
      <c r="A310" s="3"/>
      <c r="B310" s="39"/>
      <c r="C310" s="29"/>
      <c r="D310" s="26"/>
      <c r="E310" s="26"/>
      <c r="F310" s="26"/>
      <c r="G310" s="26"/>
      <c r="H310" s="4"/>
    </row>
    <row r="311" spans="1:8" ht="15.75">
      <c r="A311" s="3"/>
      <c r="B311" s="39"/>
      <c r="C311" s="29"/>
      <c r="D311" s="26"/>
      <c r="E311" s="26"/>
      <c r="F311" s="26"/>
      <c r="G311" s="26"/>
      <c r="H311" s="4"/>
    </row>
    <row r="312" spans="1:8" ht="15.75">
      <c r="A312" s="3"/>
      <c r="B312" s="39"/>
      <c r="C312" s="29"/>
      <c r="D312" s="26"/>
      <c r="E312" s="26"/>
      <c r="F312" s="26"/>
      <c r="G312" s="26"/>
      <c r="H312" s="4"/>
    </row>
    <row r="313" spans="1:8" ht="15.75">
      <c r="A313" s="3"/>
      <c r="B313" s="39"/>
      <c r="C313" s="29"/>
      <c r="D313" s="26"/>
      <c r="E313" s="26"/>
      <c r="F313" s="26"/>
      <c r="G313" s="26"/>
      <c r="H313" s="4"/>
    </row>
    <row r="314" spans="1:8" ht="15.75">
      <c r="A314" s="3"/>
      <c r="B314" s="39"/>
      <c r="C314" s="29"/>
      <c r="D314" s="26"/>
      <c r="E314" s="26"/>
      <c r="F314" s="26"/>
      <c r="G314" s="26"/>
      <c r="H314" s="4"/>
    </row>
    <row r="315" spans="1:8" ht="15.75">
      <c r="A315" s="3"/>
      <c r="B315" s="39"/>
      <c r="C315" s="29"/>
      <c r="D315" s="26"/>
      <c r="E315" s="26"/>
      <c r="F315" s="26"/>
      <c r="G315" s="26"/>
      <c r="H315" s="4"/>
    </row>
    <row r="316" spans="1:8" ht="15.75">
      <c r="A316" s="3"/>
      <c r="B316" s="39"/>
      <c r="C316" s="29"/>
      <c r="D316" s="26"/>
      <c r="E316" s="26"/>
      <c r="F316" s="26"/>
      <c r="G316" s="26"/>
      <c r="H316" s="4"/>
    </row>
    <row r="317" spans="1:8" ht="15.75">
      <c r="A317" s="3"/>
      <c r="B317" s="39"/>
      <c r="C317" s="29"/>
      <c r="D317" s="26"/>
      <c r="E317" s="26"/>
      <c r="F317" s="26"/>
      <c r="G317" s="26"/>
      <c r="H317" s="4"/>
    </row>
    <row r="318" spans="1:8" ht="15.75">
      <c r="A318" s="3"/>
      <c r="B318" s="39"/>
      <c r="C318" s="29"/>
      <c r="D318" s="26"/>
      <c r="E318" s="26"/>
      <c r="F318" s="26"/>
      <c r="G318" s="26"/>
      <c r="H318" s="4"/>
    </row>
    <row r="319" spans="1:8" ht="15.75">
      <c r="A319" s="3"/>
      <c r="B319" s="39"/>
      <c r="C319" s="29"/>
      <c r="D319" s="26"/>
      <c r="E319" s="26"/>
      <c r="F319" s="26"/>
      <c r="G319" s="26"/>
      <c r="H319" s="4"/>
    </row>
    <row r="320" spans="1:8" ht="15.75">
      <c r="A320" s="3"/>
      <c r="B320" s="39"/>
      <c r="C320" s="29"/>
      <c r="D320" s="26"/>
      <c r="E320" s="26"/>
      <c r="F320" s="26"/>
      <c r="G320" s="26"/>
      <c r="H320" s="4"/>
    </row>
    <row r="321" spans="1:8" ht="15.75">
      <c r="A321" s="3"/>
      <c r="B321" s="39"/>
      <c r="C321" s="29"/>
      <c r="D321" s="26"/>
      <c r="E321" s="26"/>
      <c r="F321" s="26"/>
      <c r="G321" s="26"/>
      <c r="H321" s="4"/>
    </row>
    <row r="322" spans="1:8" ht="15.75">
      <c r="A322" s="3"/>
      <c r="B322" s="39"/>
      <c r="C322" s="29"/>
      <c r="D322" s="26"/>
      <c r="E322" s="26"/>
      <c r="F322" s="26"/>
      <c r="G322" s="26"/>
      <c r="H322" s="4"/>
    </row>
    <row r="323" spans="1:8" ht="15.75">
      <c r="A323" s="3"/>
      <c r="B323" s="39"/>
      <c r="C323" s="29"/>
      <c r="D323" s="26"/>
      <c r="E323" s="26"/>
      <c r="F323" s="26"/>
      <c r="G323" s="26"/>
      <c r="H323" s="4"/>
    </row>
    <row r="324" spans="1:8" ht="15.75">
      <c r="A324" s="3"/>
      <c r="B324" s="39"/>
      <c r="C324" s="29"/>
      <c r="D324" s="26"/>
      <c r="E324" s="26"/>
      <c r="F324" s="26"/>
      <c r="G324" s="26"/>
      <c r="H324" s="4"/>
    </row>
    <row r="325" spans="1:8" ht="15.75">
      <c r="A325" s="3"/>
      <c r="B325" s="39"/>
      <c r="C325" s="29"/>
      <c r="D325" s="26"/>
      <c r="E325" s="26"/>
      <c r="F325" s="26"/>
      <c r="G325" s="26"/>
      <c r="H325" s="4"/>
    </row>
    <row r="326" spans="1:8" ht="15.75">
      <c r="A326" s="3"/>
      <c r="B326" s="39"/>
      <c r="C326" s="29"/>
      <c r="D326" s="26"/>
      <c r="E326" s="26"/>
      <c r="F326" s="26"/>
      <c r="G326" s="26"/>
      <c r="H326" s="4"/>
    </row>
    <row r="327" spans="1:8" ht="15.75">
      <c r="A327" s="3"/>
      <c r="B327" s="39"/>
      <c r="C327" s="29"/>
      <c r="D327" s="26"/>
      <c r="E327" s="26"/>
      <c r="F327" s="26"/>
      <c r="G327" s="26"/>
      <c r="H327" s="4"/>
    </row>
    <row r="328" spans="1:8" ht="15.75">
      <c r="A328" s="3"/>
      <c r="B328" s="39"/>
      <c r="C328" s="29"/>
      <c r="D328" s="26"/>
      <c r="E328" s="26"/>
      <c r="F328" s="26"/>
      <c r="G328" s="26"/>
      <c r="H328" s="4"/>
    </row>
    <row r="329" spans="1:8" ht="15.75">
      <c r="A329" s="3"/>
      <c r="B329" s="39"/>
      <c r="C329" s="29"/>
      <c r="D329" s="26"/>
      <c r="E329" s="26"/>
      <c r="F329" s="26"/>
      <c r="G329" s="26"/>
      <c r="H329" s="4"/>
    </row>
    <row r="330" spans="1:8" ht="15.75">
      <c r="A330" s="3"/>
      <c r="B330" s="39"/>
      <c r="C330" s="29"/>
      <c r="D330" s="26"/>
      <c r="E330" s="26"/>
      <c r="F330" s="26"/>
      <c r="G330" s="26"/>
      <c r="H330" s="4"/>
    </row>
    <row r="331" spans="1:8" ht="15.75">
      <c r="A331" s="3"/>
      <c r="B331" s="39"/>
      <c r="C331" s="29"/>
      <c r="D331" s="26"/>
      <c r="E331" s="26"/>
      <c r="F331" s="26"/>
      <c r="G331" s="26"/>
      <c r="H331" s="4"/>
    </row>
    <row r="332" spans="1:8" ht="15.75">
      <c r="A332" s="3"/>
      <c r="B332" s="39"/>
      <c r="C332" s="29"/>
      <c r="D332" s="26"/>
      <c r="E332" s="26"/>
      <c r="F332" s="26"/>
      <c r="G332" s="26"/>
      <c r="H332" s="4"/>
    </row>
    <row r="333" spans="1:8" ht="15.75">
      <c r="A333" s="3"/>
      <c r="B333" s="39"/>
      <c r="C333" s="29"/>
      <c r="D333" s="26"/>
      <c r="E333" s="26"/>
      <c r="F333" s="26"/>
      <c r="G333" s="26"/>
      <c r="H333" s="4"/>
    </row>
    <row r="334" spans="1:8" ht="15.75">
      <c r="A334" s="3"/>
      <c r="B334" s="39"/>
      <c r="C334" s="29"/>
      <c r="D334" s="26"/>
      <c r="E334" s="26"/>
      <c r="F334" s="26"/>
      <c r="G334" s="26"/>
      <c r="H334" s="4"/>
    </row>
    <row r="335" spans="1:8" ht="15.75">
      <c r="A335" s="3"/>
      <c r="B335" s="39"/>
      <c r="C335" s="29"/>
      <c r="D335" s="26"/>
      <c r="E335" s="26"/>
      <c r="F335" s="26"/>
      <c r="G335" s="26"/>
      <c r="H335" s="4"/>
    </row>
    <row r="336" spans="1:8" ht="15.75">
      <c r="A336" s="3"/>
      <c r="B336" s="39"/>
      <c r="C336" s="29"/>
      <c r="D336" s="26"/>
      <c r="E336" s="26"/>
      <c r="F336" s="26"/>
      <c r="G336" s="26"/>
      <c r="H336" s="4"/>
    </row>
    <row r="337" spans="1:8" ht="15.75">
      <c r="A337" s="3"/>
      <c r="B337" s="39"/>
      <c r="C337" s="29"/>
      <c r="D337" s="26"/>
      <c r="E337" s="26"/>
      <c r="F337" s="26"/>
      <c r="G337" s="26"/>
      <c r="H337" s="4"/>
    </row>
    <row r="338" spans="1:8" ht="15.75">
      <c r="A338" s="3"/>
      <c r="B338" s="39"/>
      <c r="C338" s="29"/>
      <c r="D338" s="26"/>
      <c r="E338" s="26"/>
      <c r="F338" s="26"/>
      <c r="G338" s="26"/>
      <c r="H338" s="4"/>
    </row>
    <row r="339" spans="1:8" ht="15.75">
      <c r="A339" s="3"/>
      <c r="B339" s="39"/>
      <c r="C339" s="29"/>
      <c r="D339" s="26"/>
      <c r="E339" s="26"/>
      <c r="F339" s="26"/>
      <c r="G339" s="26"/>
      <c r="H339" s="4"/>
    </row>
    <row r="340" spans="1:8" ht="15.75">
      <c r="A340" s="3"/>
      <c r="B340" s="39"/>
      <c r="C340" s="29"/>
      <c r="D340" s="26"/>
      <c r="E340" s="26"/>
      <c r="F340" s="26"/>
      <c r="G340" s="26"/>
      <c r="H340" s="4"/>
    </row>
    <row r="341" spans="1:8" ht="15.75">
      <c r="A341" s="3"/>
      <c r="B341" s="39"/>
      <c r="C341" s="29"/>
      <c r="D341" s="26"/>
      <c r="E341" s="26"/>
      <c r="F341" s="26"/>
      <c r="G341" s="26"/>
      <c r="H341" s="4"/>
    </row>
    <row r="342" spans="1:8" ht="15.75">
      <c r="A342" s="3"/>
      <c r="B342" s="39"/>
      <c r="C342" s="29"/>
      <c r="D342" s="26"/>
      <c r="E342" s="26"/>
      <c r="F342" s="26"/>
      <c r="G342" s="26"/>
      <c r="H342" s="4"/>
    </row>
    <row r="343" spans="1:8" ht="15.75">
      <c r="A343" s="3"/>
      <c r="B343" s="39"/>
      <c r="C343" s="29"/>
      <c r="D343" s="26"/>
      <c r="E343" s="26"/>
      <c r="F343" s="26"/>
      <c r="G343" s="26"/>
      <c r="H343" s="4"/>
    </row>
    <row r="344" spans="1:8" ht="15.75">
      <c r="A344" s="3"/>
      <c r="B344" s="39"/>
      <c r="C344" s="29"/>
      <c r="D344" s="26"/>
      <c r="E344" s="26"/>
      <c r="F344" s="26"/>
      <c r="G344" s="26"/>
      <c r="H344" s="4"/>
    </row>
    <row r="345" spans="1:8" ht="15.75">
      <c r="A345" s="3"/>
      <c r="B345" s="39"/>
      <c r="C345" s="29"/>
      <c r="D345" s="26"/>
      <c r="E345" s="26"/>
      <c r="F345" s="26"/>
      <c r="G345" s="26"/>
      <c r="H345" s="4"/>
    </row>
    <row r="346" spans="1:8" ht="15.75">
      <c r="A346" s="3"/>
      <c r="B346" s="39"/>
      <c r="C346" s="29"/>
      <c r="D346" s="26"/>
      <c r="E346" s="26"/>
      <c r="F346" s="26"/>
      <c r="G346" s="26"/>
      <c r="H346" s="4"/>
    </row>
    <row r="347" spans="1:8" ht="15.75">
      <c r="A347" s="3"/>
      <c r="B347" s="39"/>
      <c r="C347" s="29"/>
      <c r="D347" s="26"/>
      <c r="E347" s="26"/>
      <c r="F347" s="26"/>
      <c r="G347" s="26"/>
      <c r="H347" s="4"/>
    </row>
    <row r="348" spans="1:8" ht="15.75">
      <c r="A348" s="3"/>
      <c r="B348" s="39"/>
      <c r="C348" s="29"/>
      <c r="D348" s="26"/>
      <c r="E348" s="26"/>
      <c r="F348" s="26"/>
      <c r="G348" s="26"/>
      <c r="H348" s="4"/>
    </row>
    <row r="349" spans="1:8" ht="15.75">
      <c r="A349" s="3"/>
      <c r="B349" s="39"/>
      <c r="C349" s="29"/>
      <c r="D349" s="26"/>
      <c r="E349" s="26"/>
      <c r="F349" s="26"/>
      <c r="G349" s="26"/>
      <c r="H349" s="4"/>
    </row>
    <row r="350" spans="1:8" ht="15.75">
      <c r="A350" s="3"/>
      <c r="B350" s="39"/>
      <c r="C350" s="29"/>
      <c r="D350" s="26"/>
      <c r="E350" s="26"/>
      <c r="F350" s="26"/>
      <c r="G350" s="26"/>
      <c r="H350" s="4"/>
    </row>
    <row r="351" spans="1:8" ht="15.75">
      <c r="A351" s="3"/>
      <c r="B351" s="39"/>
      <c r="C351" s="29"/>
      <c r="D351" s="26"/>
      <c r="E351" s="26"/>
      <c r="F351" s="26"/>
      <c r="G351" s="26"/>
      <c r="H351" s="4"/>
    </row>
    <row r="352" spans="1:8" ht="15.75">
      <c r="A352" s="3"/>
      <c r="B352" s="39"/>
      <c r="C352" s="29"/>
      <c r="D352" s="26"/>
      <c r="E352" s="26"/>
      <c r="F352" s="26"/>
      <c r="G352" s="26"/>
      <c r="H352" s="4"/>
    </row>
    <row r="353" spans="1:8" ht="15.75">
      <c r="A353" s="3"/>
      <c r="B353" s="39"/>
      <c r="C353" s="29"/>
      <c r="D353" s="26"/>
      <c r="E353" s="26"/>
      <c r="F353" s="26"/>
      <c r="G353" s="26"/>
      <c r="H353" s="4"/>
    </row>
    <row r="354" spans="1:8" ht="15.75">
      <c r="A354" s="3"/>
      <c r="B354" s="39"/>
      <c r="C354" s="29"/>
      <c r="D354" s="26"/>
      <c r="E354" s="26"/>
      <c r="F354" s="26"/>
      <c r="G354" s="26"/>
      <c r="H354" s="4"/>
    </row>
    <row r="355" spans="1:8" ht="15.75">
      <c r="A355" s="3"/>
      <c r="B355" s="39"/>
      <c r="C355" s="29"/>
      <c r="D355" s="26"/>
      <c r="E355" s="26"/>
      <c r="F355" s="26"/>
      <c r="G355" s="26"/>
      <c r="H355" s="4"/>
    </row>
    <row r="356" spans="1:8" ht="15.75">
      <c r="A356" s="3"/>
      <c r="B356" s="39"/>
      <c r="C356" s="29"/>
      <c r="D356" s="26"/>
      <c r="E356" s="26"/>
      <c r="F356" s="26"/>
      <c r="G356" s="26"/>
      <c r="H356" s="4"/>
    </row>
    <row r="357" spans="1:8" ht="15.75">
      <c r="A357" s="3"/>
      <c r="B357" s="39"/>
      <c r="C357" s="29"/>
      <c r="D357" s="26"/>
      <c r="E357" s="26"/>
      <c r="F357" s="26"/>
      <c r="G357" s="26"/>
      <c r="H357" s="4"/>
    </row>
    <row r="358" spans="1:8" ht="15.75">
      <c r="A358" s="3"/>
      <c r="B358" s="39"/>
      <c r="C358" s="29"/>
      <c r="D358" s="26"/>
      <c r="E358" s="26"/>
      <c r="F358" s="26"/>
      <c r="G358" s="26"/>
      <c r="H358" s="4"/>
    </row>
    <row r="359" spans="1:8" ht="15.75">
      <c r="A359" s="3"/>
      <c r="B359" s="39"/>
      <c r="C359" s="29"/>
      <c r="D359" s="26"/>
      <c r="E359" s="26"/>
      <c r="F359" s="26"/>
      <c r="G359" s="26"/>
      <c r="H359" s="4"/>
    </row>
    <row r="360" spans="1:8" ht="15.75">
      <c r="A360" s="3"/>
      <c r="B360" s="39"/>
      <c r="C360" s="29"/>
      <c r="D360" s="26"/>
      <c r="E360" s="26"/>
      <c r="F360" s="26"/>
      <c r="G360" s="26"/>
      <c r="H360" s="4"/>
    </row>
    <row r="361" spans="1:8" ht="15.75">
      <c r="A361" s="3"/>
      <c r="B361" s="39"/>
      <c r="C361" s="29"/>
      <c r="D361" s="26"/>
      <c r="E361" s="26"/>
      <c r="F361" s="26"/>
      <c r="G361" s="26"/>
      <c r="H361" s="4"/>
    </row>
    <row r="362" spans="1:8" ht="15.75">
      <c r="A362" s="3"/>
      <c r="B362" s="39"/>
      <c r="C362" s="29"/>
      <c r="D362" s="26"/>
      <c r="E362" s="26"/>
      <c r="F362" s="26"/>
      <c r="G362" s="26"/>
      <c r="H362" s="4"/>
    </row>
    <row r="363" spans="1:8" ht="15.75">
      <c r="A363" s="3"/>
      <c r="B363" s="39"/>
      <c r="C363" s="29"/>
      <c r="D363" s="26"/>
      <c r="E363" s="26"/>
      <c r="F363" s="26"/>
      <c r="G363" s="26"/>
      <c r="H363" s="4"/>
    </row>
    <row r="364" spans="1:8" ht="15.75">
      <c r="A364" s="3"/>
      <c r="B364" s="39"/>
      <c r="C364" s="29"/>
      <c r="D364" s="26"/>
      <c r="E364" s="26"/>
      <c r="F364" s="26"/>
      <c r="G364" s="26"/>
      <c r="H364" s="4"/>
    </row>
    <row r="365" spans="1:8" ht="15.75">
      <c r="A365" s="3"/>
      <c r="B365" s="39"/>
      <c r="C365" s="29"/>
      <c r="D365" s="26"/>
      <c r="E365" s="26"/>
      <c r="F365" s="26"/>
      <c r="G365" s="26"/>
      <c r="H365" s="4"/>
    </row>
    <row r="366" spans="1:8" ht="15.75">
      <c r="A366" s="3"/>
      <c r="B366" s="39"/>
      <c r="C366" s="29"/>
      <c r="D366" s="26"/>
      <c r="E366" s="26"/>
      <c r="F366" s="26"/>
      <c r="G366" s="26"/>
      <c r="H366" s="4"/>
    </row>
    <row r="367" spans="1:8" ht="15.75">
      <c r="A367" s="3"/>
      <c r="B367" s="39"/>
      <c r="C367" s="29"/>
      <c r="D367" s="26"/>
      <c r="E367" s="26"/>
      <c r="F367" s="26"/>
      <c r="G367" s="26"/>
      <c r="H367" s="4"/>
    </row>
    <row r="368" spans="1:8" ht="15.75">
      <c r="A368" s="3"/>
      <c r="B368" s="39"/>
      <c r="C368" s="29"/>
      <c r="D368" s="26"/>
      <c r="E368" s="26"/>
      <c r="F368" s="26"/>
      <c r="G368" s="26"/>
      <c r="H368" s="4"/>
    </row>
    <row r="369" spans="1:8" ht="15.75">
      <c r="A369" s="3"/>
      <c r="B369" s="39"/>
      <c r="C369" s="29"/>
      <c r="D369" s="26"/>
      <c r="E369" s="26"/>
      <c r="F369" s="26"/>
      <c r="G369" s="26"/>
      <c r="H369" s="4"/>
    </row>
    <row r="370" spans="1:8" ht="15.75">
      <c r="A370" s="3"/>
      <c r="B370" s="39"/>
      <c r="C370" s="29"/>
      <c r="D370" s="26"/>
      <c r="E370" s="26"/>
      <c r="F370" s="26"/>
      <c r="G370" s="26"/>
      <c r="H370" s="4"/>
    </row>
    <row r="371" spans="1:8" ht="15.75">
      <c r="A371" s="3"/>
      <c r="B371" s="39"/>
      <c r="C371" s="29"/>
      <c r="D371" s="26"/>
      <c r="E371" s="26"/>
      <c r="F371" s="26"/>
      <c r="G371" s="26"/>
      <c r="H371" s="4"/>
    </row>
    <row r="372" spans="1:8" ht="15.75">
      <c r="A372" s="3"/>
      <c r="B372" s="39"/>
      <c r="C372" s="29"/>
      <c r="D372" s="26"/>
      <c r="E372" s="26"/>
      <c r="F372" s="26"/>
      <c r="G372" s="26"/>
      <c r="H372" s="4"/>
    </row>
    <row r="373" spans="1:8" ht="15.75">
      <c r="A373" s="3"/>
      <c r="B373" s="39"/>
      <c r="C373" s="29"/>
      <c r="D373" s="26"/>
      <c r="E373" s="26"/>
      <c r="F373" s="26"/>
      <c r="G373" s="26"/>
      <c r="H373" s="4"/>
    </row>
    <row r="374" spans="1:8" ht="15.75">
      <c r="A374" s="3"/>
      <c r="B374" s="39"/>
      <c r="C374" s="29"/>
      <c r="D374" s="26"/>
      <c r="E374" s="26"/>
      <c r="F374" s="26"/>
      <c r="G374" s="26"/>
      <c r="H374" s="4"/>
    </row>
    <row r="375" spans="1:8" ht="15.75">
      <c r="A375" s="3"/>
      <c r="B375" s="39"/>
      <c r="C375" s="29"/>
      <c r="D375" s="26"/>
      <c r="E375" s="26"/>
      <c r="F375" s="26"/>
      <c r="G375" s="26"/>
      <c r="H375" s="4"/>
    </row>
    <row r="376" spans="1:8" ht="15.75">
      <c r="A376" s="3"/>
      <c r="B376" s="39"/>
      <c r="C376" s="29"/>
      <c r="D376" s="26"/>
      <c r="E376" s="26"/>
      <c r="F376" s="26"/>
      <c r="G376" s="26"/>
      <c r="H376" s="4"/>
    </row>
    <row r="377" spans="1:8" ht="15.75">
      <c r="A377" s="3"/>
      <c r="B377" s="39"/>
      <c r="C377" s="29"/>
      <c r="D377" s="26"/>
      <c r="E377" s="26"/>
      <c r="F377" s="26"/>
      <c r="G377" s="26"/>
      <c r="H377" s="4"/>
    </row>
    <row r="378" spans="1:8" ht="15.75">
      <c r="A378" s="3"/>
      <c r="B378" s="39"/>
      <c r="C378" s="29"/>
      <c r="D378" s="26"/>
      <c r="E378" s="26"/>
      <c r="F378" s="26"/>
      <c r="G378" s="26"/>
      <c r="H378" s="4"/>
    </row>
    <row r="379" spans="1:8" ht="15.75">
      <c r="A379" s="3"/>
      <c r="B379" s="39"/>
      <c r="C379" s="29"/>
      <c r="D379" s="26"/>
      <c r="E379" s="26"/>
      <c r="F379" s="26"/>
      <c r="G379" s="26"/>
      <c r="H379" s="4"/>
    </row>
    <row r="380" spans="1:8" ht="15.75">
      <c r="A380" s="3"/>
      <c r="B380" s="39"/>
      <c r="C380" s="29"/>
      <c r="D380" s="26"/>
      <c r="E380" s="26"/>
      <c r="F380" s="26"/>
      <c r="G380" s="26"/>
      <c r="H380" s="4"/>
    </row>
    <row r="381" spans="1:8" ht="15.75">
      <c r="A381" s="3"/>
      <c r="B381" s="39"/>
      <c r="C381" s="29"/>
      <c r="D381" s="26"/>
      <c r="E381" s="26"/>
      <c r="F381" s="26"/>
      <c r="G381" s="26"/>
      <c r="H381" s="4"/>
    </row>
    <row r="382" spans="1:8" ht="15.75">
      <c r="A382" s="3"/>
      <c r="B382" s="39"/>
      <c r="C382" s="29"/>
      <c r="D382" s="26"/>
      <c r="E382" s="26"/>
      <c r="F382" s="26"/>
      <c r="G382" s="26"/>
      <c r="H382" s="4"/>
    </row>
    <row r="383" spans="1:8" ht="15.75">
      <c r="A383" s="3"/>
      <c r="B383" s="39"/>
      <c r="C383" s="29"/>
      <c r="D383" s="26"/>
      <c r="E383" s="26"/>
      <c r="F383" s="26"/>
      <c r="G383" s="26"/>
      <c r="H383" s="4"/>
    </row>
    <row r="384" spans="1:8" ht="15.75">
      <c r="A384" s="3"/>
      <c r="B384" s="39"/>
      <c r="C384" s="29"/>
      <c r="D384" s="26"/>
      <c r="E384" s="26"/>
      <c r="F384" s="26"/>
      <c r="G384" s="26"/>
      <c r="H384" s="4"/>
    </row>
    <row r="385" spans="1:8" ht="15.75">
      <c r="A385" s="3"/>
      <c r="B385" s="39"/>
      <c r="C385" s="29"/>
      <c r="D385" s="26"/>
      <c r="E385" s="26"/>
      <c r="F385" s="26"/>
      <c r="G385" s="26"/>
      <c r="H385" s="4"/>
    </row>
    <row r="386" spans="1:8" ht="15.75">
      <c r="A386" s="3"/>
      <c r="B386" s="39"/>
      <c r="C386" s="29"/>
      <c r="D386" s="26"/>
      <c r="E386" s="26"/>
      <c r="F386" s="26"/>
      <c r="G386" s="26"/>
      <c r="H386" s="4"/>
    </row>
    <row r="387" spans="1:8" ht="15.75">
      <c r="A387" s="3"/>
      <c r="B387" s="39"/>
      <c r="C387" s="29"/>
      <c r="D387" s="26"/>
      <c r="E387" s="26"/>
      <c r="F387" s="26"/>
      <c r="G387" s="26"/>
      <c r="H387" s="4"/>
    </row>
    <row r="388" spans="1:8" ht="15.75">
      <c r="A388" s="3"/>
      <c r="B388" s="39"/>
      <c r="C388" s="29"/>
      <c r="D388" s="26"/>
      <c r="E388" s="26"/>
      <c r="F388" s="26"/>
      <c r="G388" s="26"/>
      <c r="H388" s="4"/>
    </row>
    <row r="389" spans="1:8" ht="15.75">
      <c r="A389" s="3"/>
      <c r="B389" s="39"/>
      <c r="C389" s="29"/>
      <c r="D389" s="26"/>
      <c r="E389" s="26"/>
      <c r="F389" s="26"/>
      <c r="G389" s="26"/>
      <c r="H389" s="4"/>
    </row>
    <row r="390" spans="1:8" ht="15.75">
      <c r="A390" s="3"/>
      <c r="B390" s="39"/>
      <c r="C390" s="29"/>
      <c r="D390" s="26"/>
      <c r="E390" s="26"/>
      <c r="F390" s="26"/>
      <c r="G390" s="26"/>
      <c r="H390" s="4"/>
    </row>
    <row r="391" spans="1:8" ht="15.75">
      <c r="A391" s="3"/>
      <c r="B391" s="39"/>
      <c r="C391" s="29"/>
      <c r="D391" s="26"/>
      <c r="E391" s="26"/>
      <c r="F391" s="26"/>
      <c r="G391" s="26"/>
      <c r="H391" s="4"/>
    </row>
    <row r="392" spans="1:8" ht="15.75">
      <c r="A392" s="3"/>
      <c r="B392" s="39"/>
      <c r="C392" s="29"/>
      <c r="D392" s="26"/>
      <c r="E392" s="26"/>
      <c r="F392" s="26"/>
      <c r="G392" s="26"/>
      <c r="H392" s="4"/>
    </row>
    <row r="393" spans="1:8" ht="15.75">
      <c r="A393" s="3"/>
      <c r="B393" s="39"/>
      <c r="C393" s="29"/>
      <c r="D393" s="26"/>
      <c r="E393" s="26"/>
      <c r="F393" s="26"/>
      <c r="G393" s="26"/>
      <c r="H393" s="4"/>
    </row>
    <row r="394" spans="1:8" ht="15.75">
      <c r="A394" s="3"/>
      <c r="B394" s="39"/>
      <c r="C394" s="29"/>
      <c r="D394" s="26"/>
      <c r="E394" s="26"/>
      <c r="F394" s="26"/>
      <c r="G394" s="26"/>
      <c r="H394" s="4"/>
    </row>
    <row r="395" spans="1:8" ht="15.75">
      <c r="A395" s="3"/>
      <c r="B395" s="39"/>
      <c r="C395" s="29"/>
      <c r="D395" s="26"/>
      <c r="E395" s="26"/>
      <c r="F395" s="26"/>
      <c r="G395" s="26"/>
      <c r="H395" s="4"/>
    </row>
    <row r="396" spans="1:8" ht="15.75">
      <c r="A396" s="3"/>
      <c r="B396" s="39"/>
      <c r="C396" s="29"/>
      <c r="D396" s="26"/>
      <c r="E396" s="26"/>
      <c r="F396" s="26"/>
      <c r="G396" s="26"/>
      <c r="H396" s="4"/>
    </row>
    <row r="397" spans="1:8" ht="15.75">
      <c r="A397" s="3"/>
      <c r="B397" s="39"/>
      <c r="C397" s="29"/>
      <c r="D397" s="26"/>
      <c r="E397" s="26"/>
      <c r="F397" s="26"/>
      <c r="G397" s="26"/>
      <c r="H397" s="4"/>
    </row>
    <row r="398" spans="1:8" ht="15.75">
      <c r="A398" s="3"/>
      <c r="B398" s="39"/>
      <c r="C398" s="29"/>
      <c r="D398" s="26"/>
      <c r="E398" s="26"/>
      <c r="F398" s="26"/>
      <c r="G398" s="26"/>
      <c r="H398" s="4"/>
    </row>
    <row r="399" spans="1:8" ht="15.75">
      <c r="A399" s="3"/>
      <c r="B399" s="39"/>
      <c r="C399" s="29"/>
      <c r="D399" s="26"/>
      <c r="E399" s="26"/>
      <c r="F399" s="26"/>
      <c r="G399" s="26"/>
      <c r="H399" s="4"/>
    </row>
    <row r="400" spans="1:8" ht="15.75">
      <c r="A400" s="3"/>
      <c r="B400" s="39"/>
      <c r="C400" s="29"/>
      <c r="D400" s="26"/>
      <c r="E400" s="26"/>
      <c r="F400" s="26"/>
      <c r="G400" s="26"/>
      <c r="H400" s="4"/>
    </row>
    <row r="401" spans="1:8" ht="15.75">
      <c r="A401" s="3"/>
      <c r="B401" s="39"/>
      <c r="C401" s="29"/>
      <c r="D401" s="26"/>
      <c r="E401" s="26"/>
      <c r="F401" s="26"/>
      <c r="G401" s="26"/>
      <c r="H401" s="4"/>
    </row>
    <row r="402" spans="1:8" ht="15.75">
      <c r="A402" s="3"/>
      <c r="B402" s="39"/>
      <c r="C402" s="29"/>
      <c r="D402" s="26"/>
      <c r="E402" s="26"/>
      <c r="F402" s="26"/>
      <c r="G402" s="26"/>
      <c r="H402" s="4"/>
    </row>
    <row r="403" spans="1:8" ht="15.75">
      <c r="A403" s="3"/>
      <c r="B403" s="39"/>
      <c r="C403" s="29"/>
      <c r="D403" s="26"/>
      <c r="E403" s="26"/>
      <c r="F403" s="26"/>
      <c r="G403" s="26"/>
      <c r="H403" s="4"/>
    </row>
    <row r="404" spans="1:8" ht="15.75">
      <c r="A404" s="3"/>
      <c r="B404" s="39"/>
      <c r="C404" s="29"/>
      <c r="D404" s="26"/>
      <c r="E404" s="26"/>
      <c r="F404" s="26"/>
      <c r="G404" s="26"/>
      <c r="H404" s="4"/>
    </row>
    <row r="405" spans="1:8" ht="15.75">
      <c r="A405" s="3"/>
      <c r="B405" s="39"/>
      <c r="C405" s="29"/>
      <c r="D405" s="26"/>
      <c r="E405" s="26"/>
      <c r="F405" s="26"/>
      <c r="G405" s="26"/>
      <c r="H405" s="4"/>
    </row>
    <row r="406" spans="1:8" ht="15.75">
      <c r="A406" s="3"/>
      <c r="B406" s="39"/>
      <c r="C406" s="29"/>
      <c r="D406" s="26"/>
      <c r="E406" s="26"/>
      <c r="F406" s="26"/>
      <c r="G406" s="26"/>
      <c r="H406" s="4"/>
    </row>
    <row r="407" spans="1:8" ht="15.75">
      <c r="A407" s="3"/>
      <c r="B407" s="39"/>
      <c r="C407" s="29"/>
      <c r="D407" s="26"/>
      <c r="E407" s="26"/>
      <c r="F407" s="26"/>
      <c r="G407" s="26"/>
      <c r="H407" s="4"/>
    </row>
    <row r="408" spans="1:8" ht="15.75">
      <c r="A408" s="3"/>
      <c r="B408" s="39"/>
      <c r="C408" s="29"/>
      <c r="D408" s="26"/>
      <c r="E408" s="26"/>
      <c r="F408" s="26"/>
      <c r="G408" s="26"/>
      <c r="H408" s="4"/>
    </row>
    <row r="409" spans="1:8" ht="15.75">
      <c r="A409" s="3"/>
      <c r="B409" s="39"/>
      <c r="C409" s="29"/>
      <c r="D409" s="26"/>
      <c r="E409" s="26"/>
      <c r="F409" s="26"/>
      <c r="G409" s="26"/>
      <c r="H409" s="4"/>
    </row>
    <row r="410" spans="1:8" ht="15.75">
      <c r="A410" s="3"/>
      <c r="B410" s="39"/>
      <c r="C410" s="29"/>
      <c r="D410" s="26"/>
      <c r="E410" s="26"/>
      <c r="F410" s="26"/>
      <c r="G410" s="26"/>
      <c r="H410" s="4"/>
    </row>
    <row r="411" spans="1:8" ht="15.75">
      <c r="A411" s="3"/>
      <c r="B411" s="39"/>
      <c r="C411" s="29"/>
      <c r="D411" s="26"/>
      <c r="E411" s="26"/>
      <c r="F411" s="26"/>
      <c r="G411" s="26"/>
      <c r="H411" s="4"/>
    </row>
    <row r="412" spans="1:8" ht="15.75">
      <c r="A412" s="3"/>
      <c r="B412" s="39"/>
      <c r="C412" s="29"/>
      <c r="D412" s="26"/>
      <c r="E412" s="26"/>
      <c r="F412" s="26"/>
      <c r="G412" s="26"/>
      <c r="H412" s="4"/>
    </row>
    <row r="413" spans="1:8" ht="15.75">
      <c r="A413" s="3"/>
      <c r="B413" s="39"/>
      <c r="C413" s="29"/>
      <c r="D413" s="26"/>
      <c r="E413" s="26"/>
      <c r="F413" s="26"/>
      <c r="G413" s="26"/>
      <c r="H413" s="4"/>
    </row>
    <row r="414" spans="1:8" ht="15.75">
      <c r="A414" s="3"/>
      <c r="B414" s="39"/>
      <c r="C414" s="29"/>
      <c r="D414" s="26"/>
      <c r="E414" s="26"/>
      <c r="F414" s="26"/>
      <c r="G414" s="26"/>
      <c r="H414" s="4"/>
    </row>
    <row r="415" spans="1:8" ht="15.75">
      <c r="A415" s="3"/>
      <c r="B415" s="39"/>
      <c r="C415" s="29"/>
      <c r="D415" s="26"/>
      <c r="E415" s="26"/>
      <c r="F415" s="26"/>
      <c r="G415" s="26"/>
      <c r="H415" s="4"/>
    </row>
    <row r="416" spans="1:8" ht="15.75">
      <c r="A416" s="3"/>
      <c r="B416" s="39"/>
      <c r="C416" s="29"/>
      <c r="D416" s="26"/>
      <c r="E416" s="26"/>
      <c r="F416" s="26"/>
      <c r="G416" s="26"/>
      <c r="H416" s="4"/>
    </row>
    <row r="417" spans="1:8" ht="15.75">
      <c r="A417" s="3"/>
      <c r="B417" s="39"/>
      <c r="C417" s="29"/>
      <c r="D417" s="26"/>
      <c r="E417" s="26"/>
      <c r="F417" s="26"/>
      <c r="G417" s="26"/>
      <c r="H417" s="4"/>
    </row>
    <row r="418" spans="1:8" ht="15.75">
      <c r="A418" s="3"/>
      <c r="B418" s="39"/>
      <c r="C418" s="29"/>
      <c r="D418" s="26"/>
      <c r="E418" s="26"/>
      <c r="F418" s="26"/>
      <c r="G418" s="26"/>
      <c r="H418" s="4"/>
    </row>
    <row r="419" spans="1:8" ht="15.75">
      <c r="A419" s="3"/>
      <c r="B419" s="39"/>
      <c r="C419" s="29"/>
      <c r="D419" s="26"/>
      <c r="E419" s="26"/>
      <c r="F419" s="26"/>
      <c r="G419" s="26"/>
      <c r="H419" s="4"/>
    </row>
    <row r="420" spans="1:8" ht="15.75">
      <c r="A420" s="3"/>
      <c r="B420" s="39"/>
      <c r="C420" s="29"/>
      <c r="D420" s="26"/>
      <c r="E420" s="26"/>
      <c r="F420" s="26"/>
      <c r="G420" s="26"/>
      <c r="H420" s="4"/>
    </row>
    <row r="421" spans="1:8" ht="15.75">
      <c r="A421" s="3"/>
      <c r="B421" s="39"/>
      <c r="C421" s="29"/>
      <c r="D421" s="26"/>
      <c r="E421" s="26"/>
      <c r="F421" s="26"/>
      <c r="G421" s="26"/>
      <c r="H421" s="4"/>
    </row>
    <row r="422" spans="1:8" ht="15.75">
      <c r="A422" s="3"/>
      <c r="B422" s="39"/>
      <c r="C422" s="29"/>
      <c r="D422" s="26"/>
      <c r="E422" s="26"/>
      <c r="F422" s="26"/>
      <c r="G422" s="26"/>
      <c r="H422" s="4"/>
    </row>
    <row r="423" spans="1:8" ht="15.75">
      <c r="A423" s="3"/>
      <c r="B423" s="39"/>
      <c r="C423" s="29"/>
      <c r="D423" s="26"/>
      <c r="E423" s="26"/>
      <c r="F423" s="26"/>
      <c r="G423" s="26"/>
      <c r="H423" s="4"/>
    </row>
    <row r="424" spans="1:8" ht="15.75">
      <c r="A424" s="3"/>
      <c r="B424" s="39"/>
      <c r="C424" s="29"/>
      <c r="D424" s="26"/>
      <c r="E424" s="26"/>
      <c r="F424" s="26"/>
      <c r="G424" s="26"/>
      <c r="H424" s="4"/>
    </row>
    <row r="425" spans="1:8" ht="15.75">
      <c r="A425" s="3"/>
      <c r="B425" s="39"/>
      <c r="C425" s="29"/>
      <c r="D425" s="26"/>
      <c r="E425" s="26"/>
      <c r="F425" s="26"/>
      <c r="G425" s="26"/>
      <c r="H425" s="4"/>
    </row>
    <row r="426" spans="1:8" ht="15.75">
      <c r="A426" s="3"/>
      <c r="B426" s="39"/>
      <c r="C426" s="29"/>
      <c r="D426" s="26"/>
      <c r="E426" s="26"/>
      <c r="F426" s="26"/>
      <c r="G426" s="26"/>
      <c r="H426" s="4"/>
    </row>
    <row r="427" spans="1:8" ht="15.75">
      <c r="A427" s="3"/>
      <c r="B427" s="39"/>
      <c r="C427" s="29"/>
      <c r="D427" s="26"/>
      <c r="E427" s="26"/>
      <c r="F427" s="26"/>
      <c r="G427" s="26"/>
      <c r="H427" s="4"/>
    </row>
    <row r="428" spans="1:8" ht="15.75">
      <c r="A428" s="3"/>
      <c r="B428" s="39"/>
      <c r="C428" s="29"/>
      <c r="D428" s="26"/>
      <c r="E428" s="26"/>
      <c r="F428" s="26"/>
      <c r="G428" s="26"/>
      <c r="H428" s="4"/>
    </row>
    <row r="429" spans="1:8" ht="15.75">
      <c r="A429" s="3"/>
      <c r="B429" s="39"/>
      <c r="C429" s="29"/>
      <c r="D429" s="26"/>
      <c r="E429" s="26"/>
      <c r="F429" s="26"/>
      <c r="G429" s="26"/>
      <c r="H429" s="4"/>
    </row>
    <row r="430" spans="1:8" ht="15.75">
      <c r="A430" s="3"/>
      <c r="B430" s="39"/>
      <c r="C430" s="29"/>
      <c r="D430" s="26"/>
      <c r="E430" s="26"/>
      <c r="F430" s="26"/>
      <c r="G430" s="26"/>
      <c r="H430" s="4"/>
    </row>
    <row r="431" spans="1:8" ht="15.75">
      <c r="A431" s="3"/>
      <c r="B431" s="39"/>
      <c r="C431" s="29"/>
      <c r="D431" s="26"/>
      <c r="E431" s="26"/>
      <c r="F431" s="26"/>
      <c r="G431" s="26"/>
      <c r="H431" s="4"/>
    </row>
  </sheetData>
  <mergeCells count="21">
    <mergeCell ref="A161:D161"/>
    <mergeCell ref="A138:B138"/>
    <mergeCell ref="A93:B93"/>
    <mergeCell ref="A100:B100"/>
    <mergeCell ref="A97:B97"/>
    <mergeCell ref="A102:B102"/>
    <mergeCell ref="A132:A134"/>
    <mergeCell ref="A160:D160"/>
    <mergeCell ref="A148:C148"/>
    <mergeCell ref="B106:C106"/>
    <mergeCell ref="A130:B130"/>
    <mergeCell ref="A80:B80"/>
    <mergeCell ref="A9:B9"/>
    <mergeCell ref="A72:B72"/>
    <mergeCell ref="I131:I134"/>
    <mergeCell ref="A78:B78"/>
    <mergeCell ref="A74:B74"/>
    <mergeCell ref="A2:I2"/>
    <mergeCell ref="A66:B66"/>
    <mergeCell ref="A7:B7"/>
    <mergeCell ref="A70:B70"/>
  </mergeCells>
  <printOptions horizontalCentered="1"/>
  <pageMargins left="0" right="0" top="0.7874015748031497" bottom="0.5905511811023623" header="0.5118110236220472" footer="0.5118110236220472"/>
  <pageSetup firstPageNumber="179" useFirstPageNumber="1" horizontalDpi="600" verticalDpi="600" orientation="landscape" paperSize="9" scale="9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Sulewska</cp:lastModifiedBy>
  <cp:lastPrinted>2009-03-18T11:32:29Z</cp:lastPrinted>
  <dcterms:created xsi:type="dcterms:W3CDTF">2001-09-07T10:33:31Z</dcterms:created>
  <dcterms:modified xsi:type="dcterms:W3CDTF">2009-04-23T11:52:31Z</dcterms:modified>
  <cp:category/>
  <cp:version/>
  <cp:contentType/>
  <cp:contentStatus/>
</cp:coreProperties>
</file>